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worksheets/sheet7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ОПЕКА 2026" sheetId="1" state="visible" r:id="rId1"/>
    <sheet name="Выплата приемной семье" sheetId="2" state="visible" r:id="rId2"/>
    <sheet name="Вознаграждение  " sheetId="3" state="visible" r:id="rId3"/>
    <sheet name="Выплата семьям опекунов" sheetId="4" state="visible" r:id="rId4"/>
    <sheet name="Поддержка детей-сирот " sheetId="5" state="visible" r:id="rId5"/>
    <sheet name="Проезд один раз в год" sheetId="6" state="visible" r:id="rId6"/>
    <sheet name="Отдел опеки и попечительства" sheetId="7" state="visible" r:id="rId7"/>
  </sheets>
  <definedNames>
    <definedName name="_xlnm.Print_Area" localSheetId="0">'ОПЕКА 2026'!$A$1:$K$61</definedName>
    <definedName name="_xlnm.Print_Area" localSheetId="1">'Выплата приемной семье'!$A$1:$R$64</definedName>
    <definedName name="Print_Titles" localSheetId="2">'Вознаграждение  '!$A:$B</definedName>
    <definedName name="_xlnm.Print_Area" localSheetId="2">'Вознаграждение  '!$A$1:$K$58</definedName>
    <definedName name="_xlnm.Print_Area" localSheetId="3">'Выплата семьям опекунов'!$A$1:$R$61</definedName>
    <definedName name="_xlnm.Print_Area" localSheetId="4">'Поддержка детей-сирот '!$A$1:$U$61</definedName>
    <definedName name="_xlnm.Print_Area" localSheetId="5">'Проезд один раз в год'!$A$1:$I$62</definedName>
    <definedName name="_xlnm.Print_Area" localSheetId="6">'Отдел опеки и попечительства'!$A$1:$E$56</definedName>
  </definedNames>
  <calcPr/>
</workbook>
</file>

<file path=xl/sharedStrings.xml><?xml version="1.0" encoding="utf-8"?>
<sst xmlns="http://schemas.openxmlformats.org/spreadsheetml/2006/main" count="158" uniqueCount="158">
  <si>
    <t xml:space="preserve"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</si>
  <si>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 xml:space="preserve">на 2026 год</t>
  </si>
  <si>
    <r>
      <t xml:space="preserve">Наименование главного распорядителя бюджетных средств </t>
    </r>
    <r>
      <rPr>
        <u val="single"/>
        <sz val="11"/>
        <rFont val="Times New Roman"/>
      </rPr>
      <t xml:space="preserve">Министерство труда и социального развития Новосибирской области</t>
    </r>
    <r>
      <rPr>
        <sz val="11"/>
        <rFont val="Times New Roman"/>
      </rPr>
      <t xml:space="preserve">
       </t>
    </r>
  </si>
  <si>
    <r>
      <t xml:space="preserve">Тип бюджетного обязательства  </t>
    </r>
    <r>
      <rPr>
        <sz val="11"/>
        <rFont val="Times New Roman"/>
      </rPr>
      <t xml:space="preserve"> </t>
    </r>
    <r>
      <rPr>
        <u val="single"/>
        <sz val="11"/>
        <rFont val="Times New Roman"/>
      </rPr>
      <t xml:space="preserve">действующее </t>
    </r>
  </si>
  <si>
    <r>
      <rPr>
        <sz val="11"/>
        <color theme="1"/>
        <rFont val="Times New Roman"/>
      </rPr>
      <t xml:space="preserve">Наименование межбюджетного трансферта  </t>
    </r>
    <r>
      <rPr>
        <u val="single"/>
        <sz val="11"/>
        <rFont val="Times New Roman"/>
      </rPr>
      <t xml:space="preserve"> с</t>
    </r>
    <r>
      <rPr>
        <u val="single"/>
        <sz val="11"/>
        <rFont val="Times New Roman"/>
      </rPr>
      <t xml:space="preserve">убвенции на организацию и осуществление деятельности по опеке и попечительству, социальной поддержке детей-сирот и детей, оставшихся без попечения родителей</t>
    </r>
  </si>
  <si>
    <r>
      <t xml:space="preserve">Реквизиты НПА, утверждающего методику расчета  </t>
    </r>
    <r>
      <rPr>
        <u val="single"/>
        <sz val="11"/>
        <rFont val="Times New Roman"/>
      </rPr>
      <t xml:space="preserve">Закон Новосибирской области от 10.12.2013 № 411-ОЗ </t>
    </r>
  </si>
  <si>
    <r>
      <t xml:space="preserve">Коды бюджетной классифкации по трансферту  </t>
    </r>
    <r>
      <rPr>
        <u val="single"/>
        <sz val="11"/>
        <rFont val="Times New Roman"/>
      </rPr>
      <t xml:space="preserve">023   1004   28.3.02.70289   530  </t>
    </r>
  </si>
  <si>
    <t xml:space="preserve">Расчетная таблица по межбюджетным трансфертам: расчетные поля в зависимости от методики</t>
  </si>
  <si>
    <t xml:space="preserve">Наименование муниципального образования</t>
  </si>
  <si>
    <t xml:space="preserve">Выплата приемной семье на содержание подопечных детей</t>
  </si>
  <si>
    <t xml:space="preserve">Выплата вознаграждения приемным родителям</t>
  </si>
  <si>
    <t xml:space="preserve">Выплата семьям опекунов на содержание подопечных детей</t>
  </si>
  <si>
    <t xml:space="preserve">Социальная поддержка детей-сирот и детей, оставшихся без попечения родителей</t>
  </si>
  <si>
    <t xml:space="preserve">Проезд один раз в год к месту жительства и обратно к месту учебы</t>
  </si>
  <si>
    <t xml:space="preserve">Организация и осуществление деятельности по опеки и попечительству</t>
  </si>
  <si>
    <t xml:space="preserve">Сумма, тыс. рублей</t>
  </si>
  <si>
    <t xml:space="preserve">Согласно подходам к формированию областного бюджета</t>
  </si>
  <si>
    <t xml:space="preserve">Итого на 2026 год</t>
  </si>
  <si>
    <t>8=ст.2+ст.3+ст.4+ст.5+ст.6+ст.7</t>
  </si>
  <si>
    <t xml:space="preserve">Баганский район</t>
  </si>
  <si>
    <t xml:space="preserve">Барабинский район</t>
  </si>
  <si>
    <t xml:space="preserve">Болотнинский район</t>
  </si>
  <si>
    <t xml:space="preserve">Венгеровский округ </t>
  </si>
  <si>
    <t xml:space="preserve">Доволенский округ</t>
  </si>
  <si>
    <t xml:space="preserve">Здвинский район</t>
  </si>
  <si>
    <t xml:space="preserve">Искитимский район</t>
  </si>
  <si>
    <t xml:space="preserve">Карасукский округ</t>
  </si>
  <si>
    <t xml:space="preserve">Каргатский район</t>
  </si>
  <si>
    <t xml:space="preserve">Колыванский район</t>
  </si>
  <si>
    <t xml:space="preserve">Коченевский район</t>
  </si>
  <si>
    <t xml:space="preserve">Кочковский район</t>
  </si>
  <si>
    <t xml:space="preserve">Краснозерский район</t>
  </si>
  <si>
    <t xml:space="preserve">Куйбышевский район</t>
  </si>
  <si>
    <t xml:space="preserve">Купинский район</t>
  </si>
  <si>
    <t xml:space="preserve">Кыштовский район</t>
  </si>
  <si>
    <t xml:space="preserve">Маслянинский округ</t>
  </si>
  <si>
    <t xml:space="preserve">Мошковский район</t>
  </si>
  <si>
    <t xml:space="preserve">Новосибирский район</t>
  </si>
  <si>
    <t xml:space="preserve">Ордынский район</t>
  </si>
  <si>
    <t xml:space="preserve">Северный округ</t>
  </si>
  <si>
    <t xml:space="preserve">Сузунский округ</t>
  </si>
  <si>
    <t xml:space="preserve">Татарский округ</t>
  </si>
  <si>
    <t xml:space="preserve">Тогучинский район</t>
  </si>
  <si>
    <t xml:space="preserve">Убинский округ</t>
  </si>
  <si>
    <t xml:space="preserve">Усть-Тарский район</t>
  </si>
  <si>
    <t xml:space="preserve">Чановский округ</t>
  </si>
  <si>
    <t xml:space="preserve">Черепановский район</t>
  </si>
  <si>
    <t xml:space="preserve">Чистоозерный район</t>
  </si>
  <si>
    <t xml:space="preserve">Чулымский район</t>
  </si>
  <si>
    <t xml:space="preserve">г. Бердск</t>
  </si>
  <si>
    <t xml:space="preserve">г. Искитим</t>
  </si>
  <si>
    <t>р.п.Кольцово</t>
  </si>
  <si>
    <t xml:space="preserve">г. Обь</t>
  </si>
  <si>
    <t xml:space="preserve">всего по области  </t>
  </si>
  <si>
    <t xml:space="preserve">г. Новосибирск</t>
  </si>
  <si>
    <t>Итого</t>
  </si>
  <si>
    <t xml:space="preserve">Первый заместитель министра</t>
  </si>
  <si>
    <t xml:space="preserve">Е.М. Москалева</t>
  </si>
  <si>
    <t>(подпись)</t>
  </si>
  <si>
    <t xml:space="preserve">2026 год</t>
  </si>
  <si>
    <r>
      <t xml:space="preserve">Наименование главного распорядителя бюджетных средств </t>
    </r>
    <r>
      <rPr>
        <u val="single"/>
        <sz val="11"/>
        <rFont val="Times New Roman"/>
      </rPr>
      <t xml:space="preserve">Министерство труда и социального развития Новосибирской области</t>
    </r>
    <r>
      <rPr>
        <sz val="11"/>
        <rFont val="Times New Roman"/>
      </rPr>
      <t xml:space="preserve">
</t>
    </r>
  </si>
  <si>
    <r>
      <t xml:space="preserve">Тип бюджетного обязательства  </t>
    </r>
    <r>
      <rPr>
        <u val="single"/>
        <sz val="11"/>
        <rFont val="Times New Roman"/>
      </rPr>
      <t xml:space="preserve"> действующее </t>
    </r>
  </si>
  <si>
    <r>
      <t xml:space="preserve">Наименование межбюджетного трансферта   </t>
    </r>
    <r>
      <rPr>
        <u val="single"/>
        <sz val="11"/>
        <rFont val="Times New Roman"/>
      </rPr>
      <t xml:space="preserve"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 в части выплаты приемной семье на содержание подопечных детей</t>
    </r>
  </si>
  <si>
    <t xml:space="preserve">Коды бюджетной классифкации по трансферту  023   1004   28.3.02.70289   530  </t>
  </si>
  <si>
    <t xml:space="preserve">Общая сумма норматива (руб.)</t>
  </si>
  <si>
    <t>В</t>
  </si>
  <si>
    <t>Д</t>
  </si>
  <si>
    <t xml:space="preserve">Расчет норматива</t>
  </si>
  <si>
    <t xml:space="preserve">1-я группа</t>
  </si>
  <si>
    <t>П</t>
  </si>
  <si>
    <t xml:space="preserve">К %</t>
  </si>
  <si>
    <t>Т</t>
  </si>
  <si>
    <t xml:space="preserve">размер на ребенка в возрасте до 6 лет</t>
  </si>
  <si>
    <t xml:space="preserve">выпускники, продолжающие обучение по очной форме</t>
  </si>
  <si>
    <t xml:space="preserve">размер на ребенка с 6 до 18 лет</t>
  </si>
  <si>
    <t xml:space="preserve">выпускники, закончившие обучение по очной форме</t>
  </si>
  <si>
    <t xml:space="preserve">ПО ДАННЫМ МУНИЦИПАЛЬНЫХ ОБРАЗОВАНИЙ НА 2026 ГОД</t>
  </si>
  <si>
    <t xml:space="preserve">Расчет субвенции на всех детей на месяц (руб.)</t>
  </si>
  <si>
    <t xml:space="preserve">Расчет потребности в субвенции на год (тыс.руб.)</t>
  </si>
  <si>
    <t xml:space="preserve">Всего детей-сирот</t>
  </si>
  <si>
    <t xml:space="preserve">в том числе</t>
  </si>
  <si>
    <t>выпускники</t>
  </si>
  <si>
    <t xml:space="preserve">Дети до 6 лет</t>
  </si>
  <si>
    <t xml:space="preserve">Дети школьного возраста</t>
  </si>
  <si>
    <t xml:space="preserve">лиц из числа детей-сирот и детей, оставшихся без попечения родителей</t>
  </si>
  <si>
    <t xml:space="preserve">Итого </t>
  </si>
  <si>
    <t xml:space="preserve">Выпускники, продолжающие обучение </t>
  </si>
  <si>
    <t xml:space="preserve">Выпускники, закончившие обучение</t>
  </si>
  <si>
    <t xml:space="preserve">Итого потребность</t>
  </si>
  <si>
    <t xml:space="preserve">до 6 лет</t>
  </si>
  <si>
    <t xml:space="preserve">школьного возраста</t>
  </si>
  <si>
    <t xml:space="preserve">продолжающие обучение </t>
  </si>
  <si>
    <t xml:space="preserve">закончившие обучение</t>
  </si>
  <si>
    <t>11=ст.8+ст.9+cт.10</t>
  </si>
  <si>
    <t>12=ст.8*12/1000</t>
  </si>
  <si>
    <t>13=ст.9*12/1000</t>
  </si>
  <si>
    <t>14=ст.10*12/1000</t>
  </si>
  <si>
    <t>17=ст.12+ст.13+ст.14+ст.15+ст.16</t>
  </si>
  <si>
    <t>ВСЕГО:</t>
  </si>
  <si>
    <t xml:space="preserve">П1=3500*4,042=14 147,0</t>
  </si>
  <si>
    <t xml:space="preserve">КультМас= 14 147,0*4%=565,88</t>
  </si>
  <si>
    <t xml:space="preserve">П2=4160*4,042=16 814,72</t>
  </si>
  <si>
    <t xml:space="preserve">КультМас= 16 814,72*4%=672,59</t>
  </si>
  <si>
    <t xml:space="preserve">Заместитель начальника управления - начальник отдела экономического анализа и финансового планирования</t>
  </si>
  <si>
    <t xml:space="preserve">А.В. Медведев</t>
  </si>
  <si>
    <r>
      <t xml:space="preserve">Наименование главного распорядителя бюджетных средств </t>
    </r>
    <r>
      <rPr>
        <u val="single"/>
        <sz val="11"/>
        <rFont val="Times New Roman"/>
      </rPr>
      <t xml:space="preserve">Министерство труда и социального развития Новосибирской области</t>
    </r>
  </si>
  <si>
    <r>
      <t xml:space="preserve">Наименование межбюджетного трансферта  </t>
    </r>
    <r>
      <rPr>
        <u val="single"/>
        <sz val="11"/>
        <rFont val="Times New Roman"/>
      </rPr>
      <t xml:space="preserve"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 в части выплаты вознаграждения приемным родителям</t>
    </r>
  </si>
  <si>
    <t xml:space="preserve">2023 год
 (с 1.08 9,7%)</t>
  </si>
  <si>
    <t xml:space="preserve">с 1 октября 2023 
7,5%</t>
  </si>
  <si>
    <t xml:space="preserve">с 1 октября 2024</t>
  </si>
  <si>
    <t xml:space="preserve">с 1 октября 2025</t>
  </si>
  <si>
    <t xml:space="preserve">с 1 октября 2026</t>
  </si>
  <si>
    <t xml:space="preserve">Базовая часть вознаграждения</t>
  </si>
  <si>
    <t>16,2%</t>
  </si>
  <si>
    <t xml:space="preserve">№ п/п</t>
  </si>
  <si>
    <t xml:space="preserve">Плановое количество на 2026 год</t>
  </si>
  <si>
    <t>Расчёты</t>
  </si>
  <si>
    <t xml:space="preserve">Сумма, тыс. рублей </t>
  </si>
  <si>
    <t xml:space="preserve">количество приёмных семей</t>
  </si>
  <si>
    <t xml:space="preserve">количество приёмных детей</t>
  </si>
  <si>
    <t xml:space="preserve">Число детей, принятых в семью сверх одного ребенка</t>
  </si>
  <si>
    <t xml:space="preserve">Число детей, имеющих отклонения в развитии</t>
  </si>
  <si>
    <t xml:space="preserve">Доплата за каждого ребенка, принятого сверх одного приемного ребенка</t>
  </si>
  <si>
    <t xml:space="preserve">Доплата за ребенка, имеющего отклонения в развитии </t>
  </si>
  <si>
    <t xml:space="preserve">Норматив финансовых затрат на выплату вознаграждения приемным родителям в месяц, руб.</t>
  </si>
  <si>
    <t xml:space="preserve">Норматив финансовых затрат на выплату вознаграждения приёмным родителям на год, тыс.руб.</t>
  </si>
  <si>
    <t>Р</t>
  </si>
  <si>
    <t>Н</t>
  </si>
  <si>
    <t xml:space="preserve">И=(25 427,2*колич.)+Р+Н)*1,25* 1,302</t>
  </si>
  <si>
    <t xml:space="preserve">И*12 мес./1000</t>
  </si>
  <si>
    <t>11=ст.10+ст.10/12*3*0,075</t>
  </si>
  <si>
    <t xml:space="preserve">всего по области</t>
  </si>
  <si>
    <t>ИТОГО</t>
  </si>
  <si>
    <r>
      <t xml:space="preserve">Наименование межбюджетного трансферта   </t>
    </r>
    <r>
      <rPr>
        <u val="single"/>
        <sz val="11"/>
        <rFont val="Times New Roman"/>
      </rPr>
      <t xml:space="preserve"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 в части выплаты семьям опекунов на содержание подопечных детей</t>
    </r>
  </si>
  <si>
    <t xml:space="preserve">в том числе:</t>
  </si>
  <si>
    <r>
      <t xml:space="preserve">Наименование главного распорядителя бюджетных средств </t>
    </r>
    <r>
      <rPr>
        <u val="single"/>
        <sz val="11"/>
        <rFont val="Times New Roman"/>
      </rPr>
      <t xml:space="preserve">Министерство труда и социального развития Новосибирской области</t>
    </r>
    <r>
      <rPr>
        <sz val="11"/>
        <rFont val="Times New Roman"/>
      </rPr>
      <t xml:space="preserve">
бюджетных средств                         </t>
    </r>
    <r>
      <rPr>
        <u val="single"/>
        <sz val="11"/>
        <rFont val="Times New Roman"/>
      </rPr>
      <t xml:space="preserve">Министерство социального развития Новосибирской области</t>
    </r>
  </si>
  <si>
    <r>
      <t xml:space="preserve">Наименование межбюджетного трансферта   </t>
    </r>
    <r>
      <rPr>
        <u val="single"/>
        <sz val="11"/>
        <rFont val="Times New Roman"/>
      </rPr>
      <t xml:space="preserve"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 в части социальной поддержки детей-сирот и детей, оставшихся без попечения родителей</t>
    </r>
  </si>
  <si>
    <r>
      <t xml:space="preserve">Коды бюджетной классифкации по трансферту </t>
    </r>
    <r>
      <rPr>
        <u val="single"/>
        <sz val="11"/>
        <rFont val="Times New Roman"/>
      </rPr>
      <t xml:space="preserve">023  1004   28.3.02.70289   530   </t>
    </r>
  </si>
  <si>
    <t xml:space="preserve">Содержание зданий и коммунальные расходы</t>
  </si>
  <si>
    <t xml:space="preserve">ФОТ  </t>
  </si>
  <si>
    <t xml:space="preserve">ФОТ с начислениями прочих работников детских домов</t>
  </si>
  <si>
    <t xml:space="preserve">ФОТ с начислениями категорий работников по Указам Президента</t>
  </si>
  <si>
    <t xml:space="preserve">школа-интернат, содержит минобр, даем только на детей</t>
  </si>
  <si>
    <t xml:space="preserve">Средний размер расходов на обеспечение бесплатным проездом один раз в год к месту жительства и обратно (руб.)</t>
  </si>
  <si>
    <r>
      <t xml:space="preserve">Количество детей-сирот и детей, оставшихся без попечения родителей, находящихся под опекой и попечительством и переданных на воспитание в приемные семьи, лиц из числа детей-сирот и детей, оставшихся без попечения родителей (не содержащихся в организациях для детей-сирот и детей, оставшихся без попечения родителей), подлежащих обеспечению бесплатным проездом один раз в год к месту жительства и обратно к месту учебы</t>
    </r>
    <r>
      <rPr>
        <u val="single"/>
        <sz val="8"/>
        <rFont val="Times New Roman"/>
      </rPr>
      <t xml:space="preserve"> (из приемных семей)</t>
    </r>
    <r>
      <rPr>
        <sz val="8"/>
        <rFont val="Times New Roman"/>
      </rPr>
      <t xml:space="preserve">
</t>
    </r>
  </si>
  <si>
    <r>
      <t xml:space="preserve">Количество детей-сирот и детей, оставшихся без попечения родителей, находящихся под опекой и попечительством и переданных на воспитание в приемные семьи, лиц из числа детей-сирот и детей, оставшихся без попечения родителей (не содержащихся в организациях для детей-сирот и детей, оставшихся без попечения родителей), подлежащих обеспечению бесплатным проездом один раз в год к месту жительства и обратно к месту учебы </t>
    </r>
    <r>
      <rPr>
        <u val="single"/>
        <sz val="8"/>
        <rFont val="Times New Roman"/>
      </rPr>
      <t xml:space="preserve">(опека и попечительство)</t>
    </r>
  </si>
  <si>
    <t xml:space="preserve">Количество детей-сирот и детей, оставшихся без попечения родителей, лиц из числа детей-сирот и детей, оставшихся без попечения родителей, содержащихся в организациях для детей-сирот и детей, оставшихся без попечения родителей, подлежащих обеспечению бесплатным проездом один раз в год к месту жительства и обратно к месту учебы</t>
  </si>
  <si>
    <t xml:space="preserve">Количество детей-сирот и детей, оставшихся без попечения родителей, находящихся под опекой и попечительством и переданных на воспитание в приемные семьи, лиц из числа детей-сирот и детей, оставшихся без попечения родителей (не содержащихся в организациях для детей-сирот и детей, оставшихся без попечения родителей), подлежащих обеспечению бесплатным проездом один раз в год к месту жительства и обратно к месту учебы (из приемных семей)
</t>
  </si>
  <si>
    <t xml:space="preserve">Количество детей-сирот и детей, оставшихся без попечения родителей, находящихся под опекой и попечительством и переданных на воспитание в приемные семьи, лиц из числа детей-сирот и детей, оставшихся без попечения родителей (не содержащихся в организациях для детей-сирот и детей, оставшихся без попечения родителей), подлежащих обеспечению бесплатным проездом один раз в год к месту жительства и обратно к месту учебы (опека и попечительство)</t>
  </si>
  <si>
    <t>8=ст.5+ст.6+ст.7</t>
  </si>
  <si>
    <t xml:space="preserve">Заместитель начальника управления - начальник отдела </t>
  </si>
  <si>
    <t xml:space="preserve">экономического анализа и финансового планирования</t>
  </si>
  <si>
    <r>
      <t xml:space="preserve">Наименование межбюджетного трансферта  </t>
    </r>
    <r>
      <rPr>
        <u val="single"/>
        <sz val="11"/>
        <rFont val="Times New Roman"/>
      </rPr>
      <t xml:space="preserve">Субвенция на организацию и осуществление деятельности по опеке и попечительству, социальной поддержке детей-сирот и детей, оставшихся без попечения родителей, в части организации и осуществления деятельности по опеки и попечительству</t>
    </r>
  </si>
  <si>
    <t xml:space="preserve">Штатная численность, ед</t>
  </si>
  <si>
    <t xml:space="preserve">Фонд оплаты труда с начислениями, тыс. руб.</t>
  </si>
  <si>
    <t xml:space="preserve">Материальные затраты, тыс. рублей </t>
  </si>
  <si>
    <t xml:space="preserve">Объем субвенции, тыс. руб.</t>
  </si>
  <si>
    <t>5=3+4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</si>
</sst>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_р_._-;\-* #,##0_р_._-;_-* &quot;-&quot;_р_._-;_-@_-"/>
    <numFmt numFmtId="161" formatCode="_-* #,##0.00_р_._-;\-* #,##0.00_р_._-;_-* &quot;-&quot;??_р_._-;_-@_-"/>
    <numFmt numFmtId="162" formatCode="#,##0.0"/>
    <numFmt numFmtId="163" formatCode="#,##0.00;[Red]\-#,##0.00;0.00"/>
    <numFmt numFmtId="164" formatCode="0.0"/>
    <numFmt numFmtId="165" formatCode="#,##0.00_ ;\-#,##0.00\ "/>
  </numFmts>
  <fonts count="33">
    <font>
      <sz val="10.000000"/>
      <color theme="1"/>
      <name val="Arial Cyr"/>
    </font>
    <font>
      <sz val="11.000000"/>
      <color theme="1"/>
      <name val="Times New Roman"/>
    </font>
    <font>
      <sz val="11.000000"/>
      <color theme="1"/>
      <name val="Calibri"/>
      <scheme val="minor"/>
    </font>
    <font>
      <sz val="11.000000"/>
      <color rgb="FF006100"/>
      <name val="Calibri"/>
      <scheme val="minor"/>
    </font>
    <font>
      <sz val="10.000000"/>
      <color theme="1"/>
      <name val="Times New Roman"/>
    </font>
    <font>
      <b/>
      <sz val="14.000000"/>
      <name val="Times New Roman"/>
    </font>
    <font>
      <b/>
      <sz val="10.000000"/>
      <name val="Times New Roman"/>
    </font>
    <font>
      <b/>
      <u/>
      <sz val="10.000000"/>
      <name val="Times New Roman"/>
    </font>
    <font>
      <sz val="11.000000"/>
      <name val="Times New Roman"/>
    </font>
    <font>
      <sz val="7.000000"/>
      <name val="Times New Roman"/>
    </font>
    <font>
      <sz val="9.000000"/>
      <name val="Times New Roman"/>
    </font>
    <font>
      <b/>
      <sz val="11.000000"/>
      <name val="Times New Roman"/>
    </font>
    <font>
      <b/>
      <sz val="9.000000"/>
      <name val="Times New Roman"/>
    </font>
    <font>
      <b/>
      <sz val="8.000000"/>
      <name val="Times New Roman"/>
    </font>
    <font>
      <sz val="12.000000"/>
      <name val="Times New Roman"/>
    </font>
    <font>
      <sz val="8.000000"/>
      <name val="Times New Roman"/>
    </font>
    <font>
      <sz val="8.000000"/>
      <color theme="0"/>
      <name val="Times New Roman"/>
    </font>
    <font>
      <sz val="9.000000"/>
      <color theme="0"/>
      <name val="Times New Roman"/>
    </font>
    <font>
      <sz val="10.000000"/>
      <name val="Times New Roman"/>
    </font>
    <font>
      <sz val="6.000000"/>
      <name val="Times New Roman"/>
    </font>
    <font>
      <sz val="14.000000"/>
      <name val="Times New Roman"/>
    </font>
    <font>
      <sz val="9.000000"/>
      <name val="Arial Cyr"/>
    </font>
    <font>
      <sz val="8.000000"/>
      <color theme="1"/>
      <name val="Times New Roman"/>
    </font>
    <font>
      <sz val="12.000000"/>
      <color theme="1"/>
      <name val="Times New Roman"/>
    </font>
    <font>
      <sz val="14.000000"/>
      <color theme="1"/>
      <name val="Times New Roman"/>
    </font>
    <font>
      <sz val="9.000000"/>
      <color theme="1"/>
      <name val="Times New Roman"/>
    </font>
    <font>
      <b/>
      <sz val="9.000000"/>
      <color theme="1"/>
      <name val="Times New Roman"/>
    </font>
    <font>
      <sz val="7.500000"/>
      <name val="Times New Roman"/>
    </font>
    <font>
      <b/>
      <sz val="12.000000"/>
      <name val="Times New Roman"/>
    </font>
    <font>
      <b/>
      <u/>
      <sz val="12.000000"/>
      <name val="Times New Roman"/>
    </font>
    <font>
      <sz val="12.000000"/>
      <color theme="1"/>
      <name val="Calibri"/>
      <scheme val="minor"/>
    </font>
    <font>
      <b/>
      <sz val="11.000000"/>
      <color theme="1"/>
      <name val="Calibri"/>
      <scheme val="minor"/>
    </font>
    <font>
      <b/>
      <sz val="12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rgb="FFC6EFCE"/>
        <bgColor rgb="FFC6EFCE"/>
      </patternFill>
    </fill>
    <fill>
      <patternFill patternType="solid">
        <fgColor theme="0"/>
        <bgColor theme="0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none"/>
      <diagonal style="none"/>
    </border>
  </borders>
  <cellStyleXfs count="5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160" applyNumberFormat="1" applyFont="1" applyFill="1" applyBorder="1"/>
    <xf fontId="0" fillId="0" borderId="0" numFmtId="161" applyNumberFormat="1" applyFont="1" applyFill="1" applyBorder="1"/>
    <xf fontId="3" fillId="2" borderId="0" numFmtId="0" applyNumberFormat="1" applyFont="1" applyFill="1" applyBorder="1"/>
  </cellStyleXfs>
  <cellXfs count="175">
    <xf fontId="0" fillId="0" borderId="0" numFmtId="0" xfId="0"/>
    <xf fontId="4" fillId="3" borderId="0" numFmtId="0" xfId="0" applyFont="1" applyFill="1"/>
    <xf fontId="5" fillId="3" borderId="0" numFmtId="0" xfId="0" applyFont="1" applyFill="1" applyAlignment="1">
      <alignment horizontal="center" wrapText="1"/>
    </xf>
    <xf fontId="5" fillId="3" borderId="0" numFmtId="0" xfId="0" applyFont="1" applyFill="1" applyAlignment="1">
      <alignment horizontal="center" vertical="center" wrapText="1"/>
    </xf>
    <xf fontId="6" fillId="3" borderId="0" numFmtId="0" xfId="0" applyFont="1" applyFill="1" applyAlignment="1">
      <alignment horizontal="center" vertical="center" wrapText="1"/>
    </xf>
    <xf fontId="7" fillId="3" borderId="0" numFmtId="0" xfId="0" applyFont="1" applyFill="1" applyAlignment="1">
      <alignment horizontal="center" vertical="center" wrapText="1"/>
    </xf>
    <xf fontId="1" fillId="3" borderId="0" numFmtId="0" xfId="0" applyFont="1" applyFill="1" applyAlignment="1">
      <alignment horizontal="left" vertical="top" wrapText="1"/>
    </xf>
    <xf fontId="1" fillId="3" borderId="0" numFmtId="0" xfId="0" applyFont="1" applyFill="1"/>
    <xf fontId="1" fillId="3" borderId="0" numFmtId="0" xfId="0" applyFont="1" applyFill="1" applyAlignment="1">
      <alignment horizontal="left" vertical="center" wrapText="1"/>
    </xf>
    <xf fontId="8" fillId="3" borderId="1" numFmtId="0" xfId="0" applyFont="1" applyFill="1" applyBorder="1" applyAlignment="1">
      <alignment horizontal="center" vertical="center" wrapText="1"/>
    </xf>
    <xf fontId="8" fillId="3" borderId="2" numFmtId="0" xfId="0" applyFont="1" applyFill="1" applyBorder="1" applyAlignment="1">
      <alignment horizontal="center" vertical="center" wrapText="1"/>
    </xf>
    <xf fontId="8" fillId="3" borderId="2" numFmtId="9" xfId="0" applyNumberFormat="1" applyFont="1" applyFill="1" applyBorder="1" applyAlignment="1">
      <alignment horizontal="center" vertical="center" wrapText="1"/>
    </xf>
    <xf fontId="8" fillId="3" borderId="3" numFmtId="0" xfId="0" applyFont="1" applyFill="1" applyBorder="1" applyAlignment="1">
      <alignment horizontal="center" vertical="center" wrapText="1"/>
    </xf>
    <xf fontId="8" fillId="3" borderId="4" numFmtId="0" xfId="0" applyFont="1" applyFill="1" applyBorder="1" applyAlignment="1">
      <alignment horizontal="center" vertical="center" wrapText="1"/>
    </xf>
    <xf fontId="9" fillId="3" borderId="1" numFmtId="0" xfId="0" applyFont="1" applyFill="1" applyBorder="1" applyAlignment="1">
      <alignment horizontal="center" vertical="center" wrapText="1"/>
    </xf>
    <xf fontId="9" fillId="3" borderId="4" numFmtId="0" xfId="0" applyFont="1" applyFill="1" applyBorder="1" applyAlignment="1">
      <alignment horizontal="center" vertical="center" wrapText="1"/>
    </xf>
    <xf fontId="10" fillId="3" borderId="1" numFmtId="0" xfId="0" applyFont="1" applyFill="1" applyBorder="1"/>
    <xf fontId="10" fillId="3" borderId="1" numFmtId="162" xfId="0" applyNumberFormat="1" applyFont="1" applyFill="1" applyBorder="1" applyAlignment="1">
      <alignment horizontal="right"/>
    </xf>
    <xf fontId="6" fillId="3" borderId="0" numFmtId="0" xfId="0" applyFont="1" applyFill="1"/>
    <xf fontId="11" fillId="3" borderId="1" numFmtId="0" xfId="0" applyFont="1" applyFill="1" applyBorder="1" applyAlignment="1">
      <alignment horizontal="center" vertical="center"/>
    </xf>
    <xf fontId="12" fillId="3" borderId="1" numFmtId="162" xfId="0" applyNumberFormat="1" applyFont="1" applyFill="1" applyBorder="1" applyAlignment="1">
      <alignment horizontal="right"/>
    </xf>
    <xf fontId="11" fillId="3" borderId="1" numFmtId="0" xfId="0" applyFont="1" applyFill="1" applyBorder="1" applyAlignment="1">
      <alignment horizontal="center"/>
    </xf>
    <xf fontId="10" fillId="3" borderId="5" numFmtId="0" xfId="0" applyFont="1" applyFill="1" applyBorder="1" applyAlignment="1">
      <alignment wrapText="1"/>
    </xf>
    <xf fontId="10" fillId="3" borderId="5" numFmtId="4" xfId="0" applyNumberFormat="1" applyFont="1" applyFill="1" applyBorder="1" applyAlignment="1">
      <alignment wrapText="1"/>
    </xf>
    <xf fontId="8" fillId="3" borderId="0" numFmtId="0" xfId="0" applyFont="1" applyFill="1"/>
    <xf fontId="10" fillId="3" borderId="0" numFmtId="0" xfId="0" applyFont="1" applyFill="1"/>
    <xf fontId="8" fillId="3" borderId="0" numFmtId="162" xfId="0" applyNumberFormat="1" applyFont="1" applyFill="1"/>
    <xf fontId="8" fillId="3" borderId="0" numFmtId="4" xfId="0" applyNumberFormat="1" applyFont="1" applyFill="1"/>
    <xf fontId="13" fillId="3" borderId="0" numFmtId="163" xfId="0" applyNumberFormat="1" applyFont="1" applyFill="1" applyProtection="1"/>
    <xf fontId="14" fillId="3" borderId="0" numFmtId="0" xfId="0" applyFont="1" applyFill="1"/>
    <xf fontId="10" fillId="3" borderId="6" numFmtId="0" xfId="0" applyFont="1" applyFill="1" applyBorder="1"/>
    <xf fontId="10" fillId="3" borderId="6" numFmtId="162" xfId="0" applyNumberFormat="1" applyFont="1" applyFill="1" applyBorder="1"/>
    <xf fontId="10" fillId="3" borderId="0" numFmtId="162" xfId="0" applyNumberFormat="1" applyFont="1" applyFill="1"/>
    <xf fontId="10" fillId="3" borderId="5" numFmtId="0" xfId="0" applyFont="1" applyFill="1" applyBorder="1" applyAlignment="1">
      <alignment horizontal="center"/>
    </xf>
    <xf fontId="10" fillId="3" borderId="0" numFmtId="0" xfId="0" applyFont="1" applyFill="1" applyAlignment="1">
      <alignment horizontal="center"/>
    </xf>
    <xf fontId="12" fillId="3" borderId="0" numFmtId="162" xfId="0" applyNumberFormat="1" applyFont="1" applyFill="1" applyAlignment="1">
      <alignment horizontal="right"/>
    </xf>
    <xf fontId="4" fillId="3" borderId="0" numFmtId="162" xfId="0" applyNumberFormat="1" applyFont="1" applyFill="1"/>
    <xf fontId="4" fillId="3" borderId="0" numFmtId="0" xfId="0" applyFont="1" applyFill="1" applyAlignment="1">
      <alignment horizontal="center"/>
    </xf>
    <xf fontId="15" fillId="3" borderId="0" numFmtId="0" xfId="0" applyFont="1" applyFill="1" applyAlignment="1">
      <alignment horizontal="center" wrapText="1"/>
    </xf>
    <xf fontId="16" fillId="3" borderId="0" numFmtId="0" xfId="0" applyFont="1" applyFill="1"/>
    <xf fontId="10" fillId="3" borderId="0" numFmtId="161" xfId="2" applyNumberFormat="1" applyFont="1" applyFill="1" applyAlignment="1">
      <alignment horizontal="center"/>
    </xf>
    <xf fontId="10" fillId="3" borderId="0" numFmtId="4" xfId="0" applyNumberFormat="1" applyFont="1" applyFill="1" applyAlignment="1">
      <alignment horizontal="center"/>
    </xf>
    <xf fontId="17" fillId="3" borderId="0" numFmtId="4" xfId="0" applyNumberFormat="1" applyFont="1" applyFill="1"/>
    <xf fontId="10" fillId="3" borderId="0" numFmtId="4" xfId="0" applyNumberFormat="1" applyFont="1" applyFill="1"/>
    <xf fontId="15" fillId="3" borderId="0" numFmtId="0" xfId="0" applyFont="1" applyFill="1" applyAlignment="1">
      <alignment wrapText="1"/>
    </xf>
    <xf fontId="4" fillId="3" borderId="0" numFmtId="4" xfId="0" applyNumberFormat="1" applyFont="1" applyFill="1" applyAlignment="1">
      <alignment horizontal="left"/>
    </xf>
    <xf fontId="15" fillId="3" borderId="0" numFmtId="0" xfId="0" applyFont="1" applyFill="1" applyAlignment="1">
      <alignment vertical="top" wrapText="1"/>
    </xf>
    <xf fontId="15" fillId="3" borderId="0" numFmtId="0" xfId="0" applyFont="1" applyFill="1" applyAlignment="1">
      <alignment horizontal="center" vertical="center" wrapText="1"/>
    </xf>
    <xf fontId="4" fillId="3" borderId="0" numFmtId="4" xfId="0" applyNumberFormat="1" applyFont="1" applyFill="1"/>
    <xf fontId="18" fillId="3" borderId="6" numFmtId="0" xfId="0" applyFont="1" applyFill="1" applyBorder="1" applyAlignment="1">
      <alignment horizontal="left" vertical="center" wrapText="1"/>
    </xf>
    <xf fontId="15" fillId="3" borderId="1" numFmtId="0" xfId="0" applyFont="1" applyFill="1" applyBorder="1" applyAlignment="1">
      <alignment horizontal="center" vertical="center" wrapText="1"/>
    </xf>
    <xf fontId="15" fillId="3" borderId="7" numFmtId="0" xfId="0" applyFont="1" applyFill="1" applyBorder="1" applyAlignment="1">
      <alignment horizontal="center"/>
    </xf>
    <xf fontId="15" fillId="3" borderId="8" numFmtId="0" xfId="0" applyFont="1" applyFill="1" applyBorder="1" applyAlignment="1">
      <alignment horizontal="center"/>
    </xf>
    <xf fontId="15" fillId="3" borderId="9" numFmtId="0" xfId="0" applyFont="1" applyFill="1" applyBorder="1" applyAlignment="1">
      <alignment horizontal="center"/>
    </xf>
    <xf fontId="15" fillId="3" borderId="1" numFmtId="0" xfId="0" applyFont="1" applyFill="1" applyBorder="1" applyAlignment="1">
      <alignment horizontal="center"/>
    </xf>
    <xf fontId="15" fillId="3" borderId="2" numFmtId="0" xfId="0" applyFont="1" applyFill="1" applyBorder="1" applyAlignment="1">
      <alignment horizontal="center" vertical="center" wrapText="1"/>
    </xf>
    <xf fontId="13" fillId="3" borderId="1" numFmtId="0" xfId="0" applyFont="1" applyFill="1" applyBorder="1" applyAlignment="1">
      <alignment horizontal="center" vertical="center" wrapText="1"/>
    </xf>
    <xf fontId="15" fillId="3" borderId="4" numFmtId="0" xfId="0" applyFont="1" applyFill="1" applyBorder="1" applyAlignment="1">
      <alignment horizontal="center" vertical="center" wrapText="1"/>
    </xf>
    <xf fontId="19" fillId="3" borderId="0" numFmtId="0" xfId="0" applyFont="1" applyFill="1"/>
    <xf fontId="19" fillId="3" borderId="1" numFmtId="0" xfId="0" applyFont="1" applyFill="1" applyBorder="1" applyAlignment="1">
      <alignment horizontal="center" vertical="center" wrapText="1"/>
    </xf>
    <xf fontId="19" fillId="3" borderId="2" numFmtId="0" xfId="0" applyFont="1" applyFill="1" applyBorder="1" applyAlignment="1">
      <alignment horizontal="center" vertical="center" wrapText="1"/>
    </xf>
    <xf fontId="10" fillId="3" borderId="1" numFmtId="3" xfId="0" applyNumberFormat="1" applyFont="1" applyFill="1" applyBorder="1" applyAlignment="1">
      <alignment horizontal="center"/>
    </xf>
    <xf fontId="10" fillId="3" borderId="0" numFmtId="0" xfId="0" applyFont="1" applyFill="1" applyAlignment="1">
      <alignment horizontal="center" wrapText="1"/>
    </xf>
    <xf fontId="10" fillId="3" borderId="7" numFmtId="0" xfId="0" applyFont="1" applyFill="1" applyBorder="1" applyAlignment="1">
      <alignment horizontal="center" wrapText="1"/>
    </xf>
    <xf fontId="10" fillId="3" borderId="10" numFmtId="0" xfId="0" applyFont="1" applyFill="1" applyBorder="1" applyAlignment="1">
      <alignment horizontal="center" wrapText="1"/>
    </xf>
    <xf fontId="10" fillId="3" borderId="1" numFmtId="4" xfId="0" applyNumberFormat="1" applyFont="1" applyFill="1" applyBorder="1"/>
    <xf fontId="10" fillId="3" borderId="1" numFmtId="162" xfId="0" applyNumberFormat="1" applyFont="1" applyFill="1" applyBorder="1"/>
    <xf fontId="12" fillId="3" borderId="1" numFmtId="162" xfId="0" applyNumberFormat="1" applyFont="1" applyFill="1" applyBorder="1"/>
    <xf fontId="4" fillId="3" borderId="0" numFmtId="161" xfId="0" applyNumberFormat="1" applyFont="1" applyFill="1"/>
    <xf fontId="10" fillId="3" borderId="1" numFmtId="0" xfId="0" applyFont="1" applyFill="1" applyBorder="1" applyAlignment="1">
      <alignment horizontal="center" wrapText="1"/>
    </xf>
    <xf fontId="10" fillId="3" borderId="0" numFmtId="0" xfId="0" applyFont="1" applyFill="1" applyAlignment="1">
      <alignment horizontal="center" vertical="center" wrapText="1"/>
    </xf>
    <xf fontId="10" fillId="3" borderId="7" numFmtId="0" xfId="0" applyFont="1" applyFill="1" applyBorder="1" applyAlignment="1">
      <alignment horizontal="center" vertical="center" wrapText="1"/>
    </xf>
    <xf fontId="12" fillId="3" borderId="1" numFmtId="3" xfId="0" applyNumberFormat="1" applyFont="1" applyFill="1" applyBorder="1" applyAlignment="1">
      <alignment horizontal="center"/>
    </xf>
    <xf fontId="12" fillId="3" borderId="4" numFmtId="3" xfId="0" applyNumberFormat="1" applyFont="1" applyFill="1" applyBorder="1" applyAlignment="1">
      <alignment horizontal="center"/>
    </xf>
    <xf fontId="12" fillId="3" borderId="1" numFmtId="4" xfId="0" applyNumberFormat="1" applyFont="1" applyFill="1" applyBorder="1"/>
    <xf fontId="6" fillId="3" borderId="1" numFmtId="0" xfId="0" applyFont="1" applyFill="1" applyBorder="1"/>
    <xf fontId="12" fillId="3" borderId="1" numFmtId="4" xfId="0" applyNumberFormat="1" applyFont="1" applyFill="1" applyBorder="1" applyAlignment="1">
      <alignment horizontal="right"/>
    </xf>
    <xf fontId="8" fillId="3" borderId="0" numFmtId="164" xfId="0" applyNumberFormat="1" applyFont="1" applyFill="1"/>
    <xf fontId="14" fillId="3" borderId="0" numFmtId="0" xfId="0" applyFont="1" applyFill="1" applyAlignment="1">
      <alignment horizontal="right"/>
    </xf>
    <xf fontId="14" fillId="3" borderId="0" numFmtId="0" xfId="0" applyFont="1" applyFill="1" applyAlignment="1">
      <alignment horizontal="left"/>
    </xf>
    <xf fontId="20" fillId="3" borderId="0" numFmtId="0" xfId="0" applyFont="1" applyFill="1"/>
    <xf fontId="4" fillId="3" borderId="0" numFmtId="164" xfId="0" applyNumberFormat="1" applyFont="1" applyFill="1"/>
    <xf fontId="20" fillId="0" borderId="0" numFmtId="0" xfId="0" applyFont="1" applyAlignment="1">
      <alignment horizontal="left" wrapText="1"/>
    </xf>
    <xf fontId="21" fillId="0" borderId="0" numFmtId="162" xfId="0" applyNumberFormat="1" applyFont="1" applyAlignment="1">
      <alignment wrapText="1"/>
    </xf>
    <xf fontId="14" fillId="0" borderId="0" numFmtId="0" xfId="0" applyFont="1" applyAlignment="1">
      <alignment wrapText="1"/>
    </xf>
    <xf fontId="22" fillId="3" borderId="0" numFmtId="0" xfId="0" applyFont="1" applyFill="1" applyAlignment="1">
      <alignment wrapText="1"/>
    </xf>
    <xf fontId="23" fillId="0" borderId="0" numFmtId="0" xfId="0" applyFont="1" applyAlignment="1">
      <alignment horizontal="center" vertical="center"/>
    </xf>
    <xf fontId="2" fillId="0" borderId="0" numFmtId="0" xfId="0" applyFont="1"/>
    <xf fontId="23" fillId="0" borderId="11" numFmtId="0" xfId="0" applyFont="1" applyBorder="1" applyAlignment="1">
      <alignment horizontal="center" vertical="center"/>
    </xf>
    <xf fontId="24" fillId="0" borderId="11" numFmtId="0" xfId="0" applyFont="1" applyBorder="1" applyAlignment="1">
      <alignment horizontal="right"/>
    </xf>
    <xf fontId="24" fillId="0" borderId="0" numFmtId="0" xfId="0" applyFont="1"/>
    <xf fontId="4" fillId="3" borderId="0" numFmtId="0" xfId="0" applyFont="1" applyFill="1" applyAlignment="1">
      <alignment horizontal="center" vertical="center"/>
    </xf>
    <xf fontId="7" fillId="3" borderId="0" numFmtId="0" xfId="0" applyFont="1" applyFill="1" applyAlignment="1">
      <alignment horizontal="center"/>
    </xf>
    <xf fontId="6" fillId="3" borderId="0" numFmtId="165" xfId="0" applyNumberFormat="1" applyFont="1" applyFill="1" applyAlignment="1">
      <alignment horizontal="center" vertical="center"/>
    </xf>
    <xf fontId="4" fillId="3" borderId="0" numFmtId="165" xfId="0" applyNumberFormat="1" applyFont="1" applyFill="1"/>
    <xf fontId="4" fillId="3" borderId="0" numFmtId="0" xfId="0" applyFont="1" applyFill="1" applyAlignment="1">
      <alignment horizontal="center" wrapText="1"/>
    </xf>
    <xf fontId="13" fillId="3" borderId="0" numFmtId="0" xfId="0" applyFont="1" applyFill="1" applyAlignment="1">
      <alignment horizontal="center" wrapText="1"/>
    </xf>
    <xf fontId="13" fillId="3" borderId="0" numFmtId="165" xfId="0" applyNumberFormat="1" applyFont="1" applyFill="1" applyAlignment="1">
      <alignment horizontal="center" vertical="center"/>
    </xf>
    <xf fontId="15" fillId="3" borderId="0" numFmtId="4" xfId="0" applyNumberFormat="1" applyFont="1" applyFill="1" applyAlignment="1">
      <alignment horizontal="left" vertical="center" wrapText="1"/>
    </xf>
    <xf fontId="4" fillId="3" borderId="0" numFmtId="49" xfId="0" applyNumberFormat="1" applyFont="1" applyFill="1"/>
    <xf fontId="15" fillId="3" borderId="0" numFmtId="0" xfId="0" applyFont="1" applyFill="1" applyAlignment="1">
      <alignment horizontal="left" wrapText="1"/>
    </xf>
    <xf fontId="15" fillId="3" borderId="6" numFmtId="4" xfId="0" applyNumberFormat="1" applyFont="1" applyFill="1" applyBorder="1" applyAlignment="1">
      <alignment horizontal="left" vertical="center" wrapText="1"/>
    </xf>
    <xf fontId="15" fillId="3" borderId="1" numFmtId="2" xfId="0" applyNumberFormat="1" applyFont="1" applyFill="1" applyBorder="1" applyAlignment="1">
      <alignment horizontal="center" vertical="center" wrapText="1"/>
    </xf>
    <xf fontId="9" fillId="3" borderId="2" numFmtId="0" xfId="0" applyFont="1" applyFill="1" applyBorder="1" applyAlignment="1">
      <alignment horizontal="center" vertical="center" wrapText="1"/>
    </xf>
    <xf fontId="25" fillId="3" borderId="12" numFmtId="0" xfId="0" applyFont="1" applyFill="1" applyBorder="1" applyAlignment="1">
      <alignment horizontal="center"/>
    </xf>
    <xf fontId="25" fillId="3" borderId="13" numFmtId="0" xfId="0" applyFont="1" applyFill="1" applyBorder="1" applyAlignment="1">
      <alignment horizontal="center"/>
    </xf>
    <xf fontId="10" fillId="3" borderId="13" numFmtId="0" xfId="0" applyFont="1" applyFill="1" applyBorder="1" applyAlignment="1">
      <alignment horizontal="center" wrapText="1"/>
    </xf>
    <xf fontId="10" fillId="3" borderId="9" numFmtId="4" xfId="4" applyNumberFormat="1" applyFont="1" applyFill="1" applyBorder="1"/>
    <xf fontId="10" fillId="3" borderId="1" numFmtId="4" xfId="4" applyNumberFormat="1" applyFont="1" applyFill="1" applyBorder="1"/>
    <xf fontId="4" fillId="3" borderId="0" numFmtId="1" xfId="0" applyNumberFormat="1" applyFont="1" applyFill="1"/>
    <xf fontId="10" fillId="3" borderId="12" numFmtId="0" xfId="0" applyFont="1" applyFill="1" applyBorder="1" applyAlignment="1">
      <alignment horizontal="center"/>
    </xf>
    <xf fontId="25" fillId="3" borderId="12" numFmtId="0" xfId="0" applyFont="1" applyFill="1" applyBorder="1" applyAlignment="1">
      <alignment horizontal="center" wrapText="1"/>
    </xf>
    <xf fontId="25" fillId="3" borderId="12" numFmtId="0" xfId="0" applyFont="1" applyFill="1" applyBorder="1" applyAlignment="1">
      <alignment horizontal="center" vertical="center"/>
    </xf>
    <xf fontId="10" fillId="3" borderId="13" numFmtId="0" xfId="0" applyFont="1" applyFill="1" applyBorder="1" applyAlignment="1">
      <alignment horizontal="center" vertical="center" wrapText="1"/>
    </xf>
    <xf fontId="10" fillId="3" borderId="12" numFmtId="0" xfId="0" applyFont="1" applyFill="1" applyBorder="1" applyAlignment="1">
      <alignment horizontal="center" wrapText="1"/>
    </xf>
    <xf fontId="12" fillId="3" borderId="7" numFmtId="0" xfId="0" applyFont="1" applyFill="1" applyBorder="1" applyAlignment="1">
      <alignment horizontal="center"/>
    </xf>
    <xf fontId="12" fillId="3" borderId="8" numFmtId="0" xfId="0" applyFont="1" applyFill="1" applyBorder="1" applyAlignment="1">
      <alignment horizontal="center"/>
    </xf>
    <xf fontId="12" fillId="3" borderId="13" numFmtId="0" xfId="0" applyFont="1" applyFill="1" applyBorder="1" applyAlignment="1">
      <alignment horizontal="center"/>
    </xf>
    <xf fontId="26" fillId="3" borderId="13" numFmtId="0" xfId="0" applyFont="1" applyFill="1" applyBorder="1" applyAlignment="1">
      <alignment horizontal="center"/>
    </xf>
    <xf fontId="12" fillId="3" borderId="9" numFmtId="162" xfId="0" applyNumberFormat="1" applyFont="1" applyFill="1" applyBorder="1" applyAlignment="1">
      <alignment horizontal="right"/>
    </xf>
    <xf fontId="10" fillId="3" borderId="7" numFmtId="0" xfId="0" applyFont="1" applyFill="1" applyBorder="1"/>
    <xf fontId="12" fillId="3" borderId="7" numFmtId="0" xfId="0" applyFont="1" applyFill="1" applyBorder="1" applyAlignment="1">
      <alignment wrapText="1"/>
    </xf>
    <xf fontId="12" fillId="3" borderId="13" numFmtId="1" xfId="0" applyNumberFormat="1" applyFont="1" applyFill="1" applyBorder="1" applyAlignment="1">
      <alignment horizontal="center" wrapText="1"/>
    </xf>
    <xf fontId="12" fillId="3" borderId="9" numFmtId="162" xfId="0" applyNumberFormat="1" applyFont="1" applyFill="1" applyBorder="1" applyAlignment="1">
      <alignment horizontal="right" wrapText="1"/>
    </xf>
    <xf fontId="12" fillId="3" borderId="0" numFmtId="0" xfId="0" applyFont="1" applyFill="1" applyAlignment="1">
      <alignment wrapText="1"/>
    </xf>
    <xf fontId="12" fillId="3" borderId="0" numFmtId="1" xfId="0" applyNumberFormat="1" applyFont="1" applyFill="1" applyAlignment="1">
      <alignment horizontal="right" wrapText="1"/>
    </xf>
    <xf fontId="12" fillId="3" borderId="0" numFmtId="161" xfId="2" applyNumberFormat="1" applyFont="1" applyFill="1" applyAlignment="1">
      <alignment horizontal="right" wrapText="1"/>
    </xf>
    <xf fontId="2" fillId="0" borderId="11" numFmtId="0" xfId="0" applyFont="1" applyBorder="1"/>
    <xf fontId="24" fillId="0" borderId="0" numFmtId="0" xfId="0" applyFont="1" applyAlignment="1">
      <alignment horizontal="right"/>
    </xf>
    <xf fontId="24" fillId="0" borderId="0" numFmtId="0" xfId="0" applyFont="1" applyAlignment="1">
      <alignment horizontal="center" vertical="center"/>
    </xf>
    <xf fontId="15" fillId="3" borderId="14" numFmtId="0" xfId="0" applyFont="1" applyFill="1" applyBorder="1" applyAlignment="1">
      <alignment horizontal="center" vertical="center" wrapText="1"/>
    </xf>
    <xf fontId="4" fillId="3" borderId="0" numFmtId="3" xfId="0" applyNumberFormat="1" applyFont="1" applyFill="1"/>
    <xf fontId="12" fillId="3" borderId="1" numFmtId="0" xfId="0" applyFont="1" applyFill="1" applyBorder="1" applyAlignment="1">
      <alignment horizontal="center"/>
    </xf>
    <xf fontId="25" fillId="3" borderId="0" numFmtId="0" xfId="0" applyFont="1" applyFill="1" applyAlignment="1">
      <alignment horizontal="center"/>
    </xf>
    <xf fontId="27" fillId="3" borderId="0" numFmtId="0" xfId="0" applyFont="1" applyFill="1" applyAlignment="1">
      <alignment horizontal="center" wrapText="1"/>
    </xf>
    <xf fontId="18" fillId="3" borderId="6" numFmtId="0" xfId="0" applyFont="1" applyFill="1" applyBorder="1" applyAlignment="1">
      <alignment vertical="center" wrapText="1"/>
    </xf>
    <xf fontId="15" fillId="3" borderId="6" numFmtId="0" xfId="0" applyFont="1" applyFill="1" applyBorder="1" applyAlignment="1">
      <alignment horizontal="center" wrapText="1"/>
    </xf>
    <xf fontId="10" fillId="3" borderId="1" numFmtId="0" xfId="0" applyFont="1" applyFill="1" applyBorder="1" applyAlignment="1">
      <alignment horizontal="center"/>
    </xf>
    <xf fontId="10" fillId="3" borderId="1" numFmtId="2" xfId="0" applyNumberFormat="1" applyFont="1" applyFill="1" applyBorder="1"/>
    <xf fontId="10" fillId="3" borderId="9" numFmtId="0" xfId="0" applyFont="1" applyFill="1" applyBorder="1" applyAlignment="1">
      <alignment horizontal="center"/>
    </xf>
    <xf fontId="10" fillId="3" borderId="7" numFmtId="0" xfId="0" applyFont="1" applyFill="1" applyBorder="1" applyAlignment="1">
      <alignment horizontal="center"/>
    </xf>
    <xf fontId="25" fillId="3" borderId="1" numFmtId="0" xfId="0" applyFont="1" applyFill="1" applyBorder="1" applyAlignment="1">
      <alignment horizontal="center"/>
    </xf>
    <xf fontId="27" fillId="3" borderId="0" numFmtId="0" xfId="0" applyFont="1" applyFill="1" applyAlignment="1">
      <alignment horizontal="center" vertical="center" wrapText="1"/>
    </xf>
    <xf fontId="4" fillId="3" borderId="0" numFmtId="4" xfId="0" applyNumberFormat="1" applyFont="1" applyFill="1" applyAlignment="1">
      <alignment horizontal="center" vertical="center"/>
    </xf>
    <xf fontId="15" fillId="3" borderId="1" numFmtId="0" xfId="0" applyFont="1" applyFill="1" applyBorder="1" applyAlignment="1">
      <alignment horizontal="center" vertical="top" wrapText="1"/>
    </xf>
    <xf fontId="10" fillId="3" borderId="1" numFmtId="162" xfId="0" applyNumberFormat="1" applyFont="1" applyFill="1" applyBorder="1" applyAlignment="1">
      <alignment horizontal="center" vertical="center"/>
    </xf>
    <xf fontId="12" fillId="3" borderId="1" numFmtId="162" xfId="0" applyNumberFormat="1" applyFont="1" applyFill="1" applyBorder="1" applyAlignment="1">
      <alignment horizontal="center"/>
    </xf>
    <xf fontId="25" fillId="3" borderId="0" numFmtId="0" xfId="0" applyFont="1" applyFill="1" applyAlignment="1">
      <alignment horizontal="center" wrapText="1"/>
    </xf>
    <xf fontId="25" fillId="3" borderId="1" numFmtId="0" xfId="0" applyFont="1" applyFill="1" applyBorder="1" applyAlignment="1">
      <alignment horizontal="center" wrapText="1"/>
    </xf>
    <xf fontId="12" fillId="3" borderId="1" numFmtId="0" xfId="0" applyFont="1" applyFill="1" applyBorder="1" applyAlignment="1">
      <alignment horizontal="center" wrapText="1"/>
    </xf>
    <xf fontId="26" fillId="3" borderId="0" numFmtId="0" xfId="0" applyFont="1" applyFill="1" applyAlignment="1">
      <alignment horizontal="center"/>
    </xf>
    <xf fontId="12" fillId="3" borderId="1" numFmtId="162" xfId="0" applyNumberFormat="1" applyFont="1" applyFill="1" applyBorder="1" applyAlignment="1">
      <alignment horizontal="center" vertical="center"/>
    </xf>
    <xf fontId="24" fillId="3" borderId="0" numFmtId="0" xfId="0" applyFont="1" applyFill="1"/>
    <xf fontId="4" fillId="3" borderId="11" numFmtId="0" xfId="0" applyFont="1" applyFill="1" applyBorder="1"/>
    <xf fontId="0" fillId="3" borderId="0" numFmtId="0" xfId="0" applyFill="1"/>
    <xf fontId="28" fillId="3" borderId="0" numFmtId="0" xfId="0" applyFont="1" applyFill="1" applyAlignment="1">
      <alignment horizontal="center" vertical="center" wrapText="1"/>
    </xf>
    <xf fontId="29" fillId="3" borderId="0" numFmtId="0" xfId="0" applyFont="1" applyFill="1" applyAlignment="1">
      <alignment horizontal="center"/>
    </xf>
    <xf fontId="30" fillId="3" borderId="0" numFmtId="0" xfId="0" applyFont="1" applyFill="1"/>
    <xf fontId="23" fillId="3" borderId="1" numFmtId="0" xfId="0" applyFont="1" applyFill="1" applyBorder="1" applyAlignment="1">
      <alignment horizontal="center" vertical="center" wrapText="1"/>
    </xf>
    <xf fontId="4" fillId="3" borderId="1" numFmtId="0" xfId="0" applyFont="1" applyFill="1" applyBorder="1" applyAlignment="1">
      <alignment horizontal="center" vertical="top" wrapText="1"/>
    </xf>
    <xf fontId="4" fillId="3" borderId="1" numFmtId="1" xfId="0" applyNumberFormat="1" applyFont="1" applyFill="1" applyBorder="1" applyAlignment="1">
      <alignment horizontal="center" vertical="top" wrapText="1"/>
    </xf>
    <xf fontId="14" fillId="3" borderId="1" numFmtId="0" xfId="0" applyFont="1" applyFill="1" applyBorder="1"/>
    <xf fontId="23" fillId="3" borderId="1" numFmtId="4" xfId="0" applyNumberFormat="1" applyFont="1" applyFill="1" applyBorder="1" applyAlignment="1">
      <alignment horizontal="center" vertical="top" wrapText="1"/>
    </xf>
    <xf fontId="23" fillId="3" borderId="1" numFmtId="162" xfId="2" applyNumberFormat="1" applyFont="1" applyFill="1" applyBorder="1" applyAlignment="1">
      <alignment horizontal="center" wrapText="1"/>
    </xf>
    <xf fontId="23" fillId="3" borderId="1" numFmtId="4" xfId="0" applyNumberFormat="1" applyFont="1" applyFill="1" applyBorder="1" applyAlignment="1">
      <alignment horizontal="center"/>
    </xf>
    <xf fontId="31" fillId="3" borderId="0" numFmtId="0" xfId="0" applyFont="1" applyFill="1"/>
    <xf fontId="28" fillId="3" borderId="1" numFmtId="0" xfId="0" applyFont="1" applyFill="1" applyBorder="1" applyAlignment="1">
      <alignment horizontal="center" vertical="center"/>
    </xf>
    <xf fontId="32" fillId="3" borderId="1" numFmtId="162" xfId="0" applyNumberFormat="1" applyFont="1" applyFill="1" applyBorder="1" applyAlignment="1">
      <alignment horizontal="center"/>
    </xf>
    <xf fontId="23" fillId="3" borderId="1" numFmtId="162" xfId="0" applyNumberFormat="1" applyFont="1" applyFill="1" applyBorder="1" applyAlignment="1">
      <alignment horizontal="center"/>
    </xf>
    <xf fontId="0" fillId="3" borderId="0" numFmtId="162" xfId="0" applyNumberFormat="1" applyFill="1"/>
    <xf fontId="28" fillId="3" borderId="1" numFmtId="0" xfId="0" applyFont="1" applyFill="1" applyBorder="1" applyAlignment="1">
      <alignment horizontal="center"/>
    </xf>
    <xf fontId="32" fillId="3" borderId="1" numFmtId="2" xfId="0" applyNumberFormat="1" applyFont="1" applyFill="1" applyBorder="1" applyAlignment="1">
      <alignment horizontal="center"/>
    </xf>
    <xf fontId="0" fillId="3" borderId="0" numFmtId="0" xfId="0" applyFill="1" applyAlignment="1">
      <alignment horizontal="center"/>
    </xf>
    <xf fontId="20" fillId="0" borderId="0" numFmtId="0" xfId="0" applyFont="1" applyAlignment="1">
      <alignment wrapText="1"/>
    </xf>
    <xf fontId="0" fillId="3" borderId="11" numFmtId="0" xfId="0" applyFill="1" applyBorder="1"/>
  </cellXfs>
  <cellStyles count="5">
    <cellStyle name="Обычный" xfId="0" builtinId="0"/>
    <cellStyle name="Обычный 2" xfId="1"/>
    <cellStyle name="Финансовый [0]" xfId="2" builtinId="6"/>
    <cellStyle name="Финансовый 2" xfId="3"/>
    <cellStyle name="Хороший" xfId="4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0" Type="http://schemas.openxmlformats.org/officeDocument/2006/relationships/styles" Target="styles.xml"/><Relationship  Id="rId9" Type="http://schemas.openxmlformats.org/officeDocument/2006/relationships/sharedStrings" Target="sharedStrings.xml"/><Relationship  Id="rId8" Type="http://schemas.openxmlformats.org/officeDocument/2006/relationships/theme" Target="theme/theme1.xml"/><Relationship  Id="rId7" Type="http://schemas.openxmlformats.org/officeDocument/2006/relationships/worksheet" Target="worksheets/sheet7.xml"/><Relationship  Id="rId6" Type="http://schemas.openxmlformats.org/officeDocument/2006/relationships/worksheet" Target="worksheets/sheet6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92D050"/>
    <outlinePr applyStyles="0" summaryBelow="1" summaryRight="1" showOutlineSymbols="1"/>
    <pageSetUpPr autoPageBreaks="1" fitToPage="1"/>
  </sheetPr>
  <sheetViews>
    <sheetView view="pageBreakPreview" topLeftCell="A7" zoomScale="90" workbookViewId="0">
      <selection activeCell="B17" activeCellId="0" sqref="B17:B53"/>
    </sheetView>
  </sheetViews>
  <sheetFormatPr defaultColWidth="9.109375" defaultRowHeight="12.75" customHeight="1"/>
  <cols>
    <col customWidth="1" min="1" max="1" style="1" width="6.33203125"/>
    <col customWidth="1" min="2" max="2" style="1" width="19"/>
    <col customWidth="1" min="3" max="4" style="1" width="13.6640625"/>
    <col customWidth="1" min="5" max="5" style="1" width="15"/>
    <col customWidth="1" min="6" max="6" style="1" width="18"/>
    <col customWidth="1" min="7" max="7" style="1" width="14.33203125"/>
    <col customWidth="1" min="8" max="8" style="1" width="14.6640625"/>
    <col customWidth="1" min="9" max="11" style="1" width="16.6640625"/>
    <col customWidth="1" min="12" max="247" style="1" width="9.109375"/>
    <col min="248" max="16384" style="1" width="9.109375"/>
  </cols>
  <sheetData>
    <row r="1" ht="60.75" customHeight="1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</row>
    <row r="2" ht="9.75" customHeight="1">
      <c r="B2" s="3"/>
      <c r="C2" s="3"/>
      <c r="D2" s="3"/>
      <c r="E2" s="3"/>
      <c r="F2" s="3"/>
      <c r="G2" s="3"/>
      <c r="H2" s="3"/>
      <c r="I2" s="3"/>
      <c r="J2" s="3"/>
      <c r="K2" s="3"/>
    </row>
    <row r="3" ht="13.199999999999999">
      <c r="B3" s="4"/>
      <c r="C3" s="4"/>
      <c r="D3" s="4"/>
      <c r="E3" s="4"/>
      <c r="F3" s="4"/>
      <c r="G3" s="4"/>
      <c r="H3" s="4"/>
      <c r="J3" s="5"/>
      <c r="K3" s="5" t="s">
        <v>1</v>
      </c>
    </row>
    <row r="4" ht="13.199999999999999">
      <c r="B4" s="4"/>
      <c r="C4" s="4"/>
      <c r="D4" s="4"/>
      <c r="E4" s="4"/>
      <c r="F4" s="4"/>
      <c r="G4" s="4"/>
      <c r="H4" s="4"/>
      <c r="I4" s="5"/>
      <c r="J4" s="5"/>
      <c r="K4" s="5"/>
    </row>
    <row r="5" ht="28.5" customHeight="1">
      <c r="B5" s="6" t="s">
        <v>2</v>
      </c>
      <c r="C5" s="6"/>
      <c r="D5" s="6"/>
      <c r="E5" s="6"/>
      <c r="F5" s="6"/>
      <c r="G5" s="6"/>
      <c r="H5" s="6"/>
      <c r="I5" s="6"/>
      <c r="J5" s="6"/>
      <c r="K5" s="6"/>
    </row>
    <row r="6" ht="14.25">
      <c r="B6" s="7" t="s">
        <v>3</v>
      </c>
      <c r="C6" s="7"/>
      <c r="D6" s="7"/>
      <c r="E6" s="7"/>
      <c r="F6" s="7"/>
      <c r="G6" s="7"/>
      <c r="H6" s="7"/>
      <c r="I6" s="7"/>
      <c r="J6" s="7"/>
      <c r="K6" s="7"/>
    </row>
    <row r="7" ht="12.75" customHeight="1">
      <c r="B7" s="8" t="s">
        <v>4</v>
      </c>
      <c r="C7" s="8"/>
      <c r="D7" s="8"/>
      <c r="E7" s="8"/>
      <c r="F7" s="8"/>
      <c r="G7" s="8"/>
      <c r="H7" s="8"/>
      <c r="I7" s="8"/>
      <c r="J7" s="8"/>
      <c r="K7" s="8"/>
    </row>
    <row r="8" ht="21.75" customHeight="1">
      <c r="B8" s="8"/>
      <c r="C8" s="8"/>
      <c r="D8" s="8"/>
      <c r="E8" s="8"/>
      <c r="F8" s="8"/>
      <c r="G8" s="8"/>
      <c r="H8" s="8"/>
      <c r="I8" s="8"/>
      <c r="J8" s="8"/>
      <c r="K8" s="8"/>
    </row>
    <row r="9" ht="15.75" customHeight="1">
      <c r="B9" s="8" t="s">
        <v>5</v>
      </c>
      <c r="C9" s="8"/>
      <c r="D9" s="8"/>
      <c r="E9" s="8"/>
      <c r="F9" s="8"/>
      <c r="G9" s="8"/>
      <c r="H9" s="8"/>
      <c r="I9" s="8"/>
      <c r="J9" s="8"/>
      <c r="K9" s="8"/>
    </row>
    <row r="10" ht="14.25">
      <c r="B10" s="7" t="s">
        <v>6</v>
      </c>
      <c r="C10" s="7"/>
      <c r="D10" s="7"/>
      <c r="E10" s="7"/>
      <c r="F10" s="7"/>
      <c r="G10" s="7"/>
      <c r="H10" s="7"/>
      <c r="I10" s="7"/>
      <c r="J10" s="7"/>
      <c r="K10" s="7"/>
    </row>
    <row r="11" ht="14.25">
      <c r="B11" s="7" t="s">
        <v>7</v>
      </c>
      <c r="C11" s="7"/>
      <c r="D11" s="7"/>
      <c r="E11" s="7"/>
      <c r="F11" s="7"/>
      <c r="G11" s="7"/>
      <c r="H11" s="7"/>
      <c r="I11" s="7"/>
      <c r="J11" s="7"/>
      <c r="K11" s="7"/>
    </row>
    <row r="12" ht="13.199999999999999">
      <c r="B12" s="4"/>
      <c r="C12" s="4"/>
      <c r="D12" s="4"/>
      <c r="E12" s="4"/>
      <c r="F12" s="4"/>
      <c r="G12" s="4"/>
      <c r="H12" s="4"/>
      <c r="I12" s="4"/>
      <c r="J12" s="4"/>
      <c r="K12" s="4"/>
    </row>
    <row r="13" ht="24" customHeight="1">
      <c r="B13" s="9" t="s">
        <v>8</v>
      </c>
      <c r="C13" s="10" t="s">
        <v>9</v>
      </c>
      <c r="D13" s="10" t="s">
        <v>10</v>
      </c>
      <c r="E13" s="10" t="s">
        <v>11</v>
      </c>
      <c r="F13" s="10" t="s">
        <v>12</v>
      </c>
      <c r="G13" s="10" t="s">
        <v>13</v>
      </c>
      <c r="H13" s="10" t="s">
        <v>14</v>
      </c>
      <c r="I13" s="10" t="s">
        <v>15</v>
      </c>
      <c r="J13" s="11" t="s">
        <v>16</v>
      </c>
      <c r="K13" s="10" t="s">
        <v>17</v>
      </c>
    </row>
    <row r="14" ht="33.75" customHeight="1">
      <c r="B14" s="9"/>
      <c r="C14" s="12"/>
      <c r="D14" s="12"/>
      <c r="E14" s="12"/>
      <c r="F14" s="12"/>
      <c r="G14" s="12"/>
      <c r="H14" s="12"/>
      <c r="I14" s="12"/>
      <c r="J14" s="12"/>
      <c r="K14" s="12"/>
    </row>
    <row r="15" ht="35.25" customHeight="1">
      <c r="B15" s="9"/>
      <c r="C15" s="13"/>
      <c r="D15" s="13"/>
      <c r="E15" s="13"/>
      <c r="F15" s="13"/>
      <c r="G15" s="13"/>
      <c r="H15" s="13"/>
      <c r="I15" s="13"/>
      <c r="J15" s="13"/>
      <c r="K15" s="13"/>
    </row>
    <row r="16" ht="20.25" customHeight="1">
      <c r="B16" s="14">
        <v>1</v>
      </c>
      <c r="C16" s="15">
        <v>2</v>
      </c>
      <c r="D16" s="15">
        <v>3</v>
      </c>
      <c r="E16" s="15">
        <v>4</v>
      </c>
      <c r="F16" s="15">
        <v>5</v>
      </c>
      <c r="G16" s="15">
        <v>6</v>
      </c>
      <c r="H16" s="15">
        <v>7</v>
      </c>
      <c r="I16" s="15" t="s">
        <v>18</v>
      </c>
      <c r="J16" s="15">
        <v>9</v>
      </c>
      <c r="K16" s="15">
        <v>10</v>
      </c>
    </row>
    <row r="17" ht="13.5" customHeight="1">
      <c r="B17" s="16" t="s">
        <v>19</v>
      </c>
      <c r="C17" s="17">
        <v>14199.5</v>
      </c>
      <c r="D17" s="17">
        <v>17094.799999999999</v>
      </c>
      <c r="E17" s="17">
        <v>4999.0000000000009</v>
      </c>
      <c r="F17" s="17">
        <v>0</v>
      </c>
      <c r="G17" s="17">
        <v>0</v>
      </c>
      <c r="H17" s="17">
        <v>2480.4000000000001</v>
      </c>
      <c r="I17" s="17">
        <v>38773.700000000004</v>
      </c>
      <c r="J17" s="17">
        <v>1938.7</v>
      </c>
      <c r="K17" s="17">
        <v>36835.000000000007</v>
      </c>
    </row>
    <row r="18" ht="13.5" customHeight="1">
      <c r="B18" s="16" t="s">
        <v>20</v>
      </c>
      <c r="C18" s="17">
        <v>17564.299999999996</v>
      </c>
      <c r="D18" s="17">
        <v>29503.799999999999</v>
      </c>
      <c r="E18" s="17">
        <v>14810.799999999999</v>
      </c>
      <c r="F18" s="17">
        <v>0</v>
      </c>
      <c r="G18" s="17">
        <v>0</v>
      </c>
      <c r="H18" s="17">
        <v>5088.1000000000004</v>
      </c>
      <c r="I18" s="17">
        <v>66967</v>
      </c>
      <c r="J18" s="17">
        <v>3348.4000000000001</v>
      </c>
      <c r="K18" s="17">
        <v>63618.599999999999</v>
      </c>
    </row>
    <row r="19" ht="13.5" customHeight="1">
      <c r="B19" s="16" t="s">
        <v>21</v>
      </c>
      <c r="C19" s="17">
        <v>15688.9</v>
      </c>
      <c r="D19" s="17">
        <v>23776.599999999999</v>
      </c>
      <c r="E19" s="17">
        <v>20985.5</v>
      </c>
      <c r="F19" s="17">
        <v>0</v>
      </c>
      <c r="G19" s="17">
        <v>0</v>
      </c>
      <c r="H19" s="17">
        <v>3665.8000000000002</v>
      </c>
      <c r="I19" s="17">
        <v>64116.800000000003</v>
      </c>
      <c r="J19" s="17">
        <v>3205.8000000000002</v>
      </c>
      <c r="K19" s="17">
        <v>60911</v>
      </c>
    </row>
    <row r="20" ht="13.5" customHeight="1">
      <c r="B20" s="16" t="s">
        <v>22</v>
      </c>
      <c r="C20" s="17">
        <v>14413.5</v>
      </c>
      <c r="D20" s="17">
        <v>27594.799999999999</v>
      </c>
      <c r="E20" s="17">
        <v>5398.9000000000005</v>
      </c>
      <c r="F20" s="17">
        <v>0</v>
      </c>
      <c r="G20" s="17">
        <v>10</v>
      </c>
      <c r="H20" s="17">
        <v>2717.6000000000004</v>
      </c>
      <c r="I20" s="17">
        <v>50134.800000000003</v>
      </c>
      <c r="J20" s="17">
        <v>2506.7000000000003</v>
      </c>
      <c r="K20" s="17">
        <v>47628.100000000006</v>
      </c>
    </row>
    <row r="21" ht="13.5" customHeight="1">
      <c r="B21" s="16" t="s">
        <v>23</v>
      </c>
      <c r="C21" s="17">
        <v>6782.3000000000002</v>
      </c>
      <c r="D21" s="17">
        <v>11714.799999999999</v>
      </c>
      <c r="E21" s="17">
        <v>5966.5</v>
      </c>
      <c r="F21" s="17">
        <v>0</v>
      </c>
      <c r="G21" s="17">
        <v>0</v>
      </c>
      <c r="H21" s="17">
        <v>2219.9000000000001</v>
      </c>
      <c r="I21" s="17">
        <v>26683.5</v>
      </c>
      <c r="J21" s="17">
        <v>1334.2</v>
      </c>
      <c r="K21" s="17">
        <v>25349.299999999999</v>
      </c>
    </row>
    <row r="22" ht="13.5" customHeight="1">
      <c r="B22" s="16" t="s">
        <v>24</v>
      </c>
      <c r="C22" s="17">
        <v>4382.9000000000005</v>
      </c>
      <c r="D22" s="17">
        <v>5727.1999999999998</v>
      </c>
      <c r="E22" s="17">
        <v>2347.9000000000001</v>
      </c>
      <c r="F22" s="17">
        <v>0</v>
      </c>
      <c r="G22" s="17">
        <v>0</v>
      </c>
      <c r="H22" s="17">
        <v>1959.3000000000002</v>
      </c>
      <c r="I22" s="17">
        <v>14417.299999999999</v>
      </c>
      <c r="J22" s="17">
        <v>720.90000000000009</v>
      </c>
      <c r="K22" s="17">
        <v>13696.4</v>
      </c>
    </row>
    <row r="23" ht="13.5" customHeight="1">
      <c r="B23" s="16" t="s">
        <v>25</v>
      </c>
      <c r="C23" s="17">
        <v>24560.099999999999</v>
      </c>
      <c r="D23" s="17">
        <v>28983.200000000001</v>
      </c>
      <c r="E23" s="17">
        <v>37010.099999999999</v>
      </c>
      <c r="F23" s="17">
        <v>0</v>
      </c>
      <c r="G23" s="17">
        <v>0</v>
      </c>
      <c r="H23" s="17">
        <v>7435.7000000000007</v>
      </c>
      <c r="I23" s="17">
        <v>97989.099999999991</v>
      </c>
      <c r="J23" s="17">
        <v>4899.5</v>
      </c>
      <c r="K23" s="17">
        <v>93089.599999999991</v>
      </c>
    </row>
    <row r="24" ht="13.5" customHeight="1">
      <c r="B24" s="16" t="s">
        <v>26</v>
      </c>
      <c r="C24" s="17">
        <v>34353.899999999994</v>
      </c>
      <c r="D24" s="17">
        <v>49983</v>
      </c>
      <c r="E24" s="17">
        <v>10034.1</v>
      </c>
      <c r="F24" s="17">
        <v>0</v>
      </c>
      <c r="G24" s="17">
        <v>30</v>
      </c>
      <c r="H24" s="17">
        <v>6344.6000000000004</v>
      </c>
      <c r="I24" s="17">
        <v>100745.60000000001</v>
      </c>
      <c r="J24" s="17">
        <v>5037.3000000000002</v>
      </c>
      <c r="K24" s="17">
        <v>95708.300000000003</v>
      </c>
    </row>
    <row r="25" ht="13.5" customHeight="1">
      <c r="B25" s="16" t="s">
        <v>27</v>
      </c>
      <c r="C25" s="17">
        <v>10656.6</v>
      </c>
      <c r="D25" s="17">
        <v>15966.799999999999</v>
      </c>
      <c r="E25" s="17">
        <v>4472.3000000000002</v>
      </c>
      <c r="F25" s="17">
        <v>0</v>
      </c>
      <c r="G25" s="17">
        <v>0</v>
      </c>
      <c r="H25" s="17">
        <v>2480.4000000000001</v>
      </c>
      <c r="I25" s="17">
        <v>33576.099999999999</v>
      </c>
      <c r="J25" s="17">
        <v>1678.8000000000002</v>
      </c>
      <c r="K25" s="17">
        <v>31897.299999999999</v>
      </c>
    </row>
    <row r="26" ht="13.5" customHeight="1">
      <c r="B26" s="16" t="s">
        <v>28</v>
      </c>
      <c r="C26" s="17">
        <v>15919.800000000001</v>
      </c>
      <c r="D26" s="17">
        <v>26987.299999999999</v>
      </c>
      <c r="E26" s="17">
        <v>8177.7000000000007</v>
      </c>
      <c r="F26" s="17">
        <v>0</v>
      </c>
      <c r="G26" s="17">
        <v>10</v>
      </c>
      <c r="H26" s="17">
        <v>3428.7000000000003</v>
      </c>
      <c r="I26" s="17">
        <v>54523.5</v>
      </c>
      <c r="J26" s="17">
        <v>2726.2000000000003</v>
      </c>
      <c r="K26" s="17">
        <v>51797.300000000003</v>
      </c>
    </row>
    <row r="27" ht="13.5" customHeight="1">
      <c r="B27" s="16" t="s">
        <v>29</v>
      </c>
      <c r="C27" s="17">
        <v>10739.000000000002</v>
      </c>
      <c r="D27" s="17">
        <v>14144.5</v>
      </c>
      <c r="E27" s="17">
        <v>31625.899999999998</v>
      </c>
      <c r="F27" s="17">
        <v>0</v>
      </c>
      <c r="G27" s="17">
        <v>0</v>
      </c>
      <c r="H27" s="17">
        <v>6130.6000000000004</v>
      </c>
      <c r="I27" s="17">
        <v>62639.999999999993</v>
      </c>
      <c r="J27" s="17">
        <v>3132</v>
      </c>
      <c r="K27" s="17">
        <v>59507.999999999993</v>
      </c>
    </row>
    <row r="28" ht="13.5" customHeight="1">
      <c r="B28" s="16" t="s">
        <v>30</v>
      </c>
      <c r="C28" s="17">
        <v>3879.9000000000001</v>
      </c>
      <c r="D28" s="17">
        <v>6942.1000000000004</v>
      </c>
      <c r="E28" s="17">
        <v>2987.0999999999999</v>
      </c>
      <c r="F28" s="17">
        <v>0</v>
      </c>
      <c r="G28" s="17">
        <v>0</v>
      </c>
      <c r="H28" s="17">
        <v>1959.3000000000002</v>
      </c>
      <c r="I28" s="17">
        <v>15768.400000000001</v>
      </c>
      <c r="J28" s="17">
        <v>788.40000000000009</v>
      </c>
      <c r="K28" s="17">
        <v>14980.000000000002</v>
      </c>
    </row>
    <row r="29" ht="13.5" customHeight="1">
      <c r="B29" s="16" t="s">
        <v>31</v>
      </c>
      <c r="C29" s="17">
        <v>20207.800000000003</v>
      </c>
      <c r="D29" s="17">
        <v>22127.900000000001</v>
      </c>
      <c r="E29" s="17">
        <v>18407</v>
      </c>
      <c r="F29" s="17">
        <v>0</v>
      </c>
      <c r="G29" s="17">
        <v>0</v>
      </c>
      <c r="H29" s="17">
        <v>3665.8000000000002</v>
      </c>
      <c r="I29" s="17">
        <v>64408.500000000007</v>
      </c>
      <c r="J29" s="17">
        <v>3220.4000000000001</v>
      </c>
      <c r="K29" s="17">
        <v>61188.100000000006</v>
      </c>
    </row>
    <row r="30" ht="13.5" customHeight="1">
      <c r="B30" s="16" t="s">
        <v>32</v>
      </c>
      <c r="C30" s="17">
        <v>6569.2000000000007</v>
      </c>
      <c r="D30" s="17">
        <v>11280.9</v>
      </c>
      <c r="E30" s="17">
        <v>22522.299999999999</v>
      </c>
      <c r="F30" s="17">
        <v>0</v>
      </c>
      <c r="G30" s="17">
        <v>0</v>
      </c>
      <c r="H30" s="17">
        <v>6367.6999999999998</v>
      </c>
      <c r="I30" s="17">
        <v>46740.099999999991</v>
      </c>
      <c r="J30" s="17">
        <v>2337</v>
      </c>
      <c r="K30" s="17">
        <v>44403.099999999991</v>
      </c>
    </row>
    <row r="31" ht="13.5" customHeight="1">
      <c r="B31" s="16" t="s">
        <v>33</v>
      </c>
      <c r="C31" s="17">
        <v>17830.900000000001</v>
      </c>
      <c r="D31" s="17">
        <v>25859.200000000001</v>
      </c>
      <c r="E31" s="17">
        <v>10360.9</v>
      </c>
      <c r="F31" s="17">
        <v>0</v>
      </c>
      <c r="G31" s="17">
        <v>0</v>
      </c>
      <c r="H31" s="17">
        <v>3665.8000000000002</v>
      </c>
      <c r="I31" s="17">
        <v>57716.80000000001</v>
      </c>
      <c r="J31" s="17">
        <v>2885.8000000000002</v>
      </c>
      <c r="K31" s="17">
        <v>54831.000000000007</v>
      </c>
    </row>
    <row r="32" ht="13.5" customHeight="1">
      <c r="B32" s="16" t="s">
        <v>34</v>
      </c>
      <c r="C32" s="17">
        <v>23442.500000000004</v>
      </c>
      <c r="D32" s="17">
        <v>31326.200000000001</v>
      </c>
      <c r="E32" s="17">
        <v>4505.3000000000002</v>
      </c>
      <c r="F32" s="17">
        <v>0</v>
      </c>
      <c r="G32" s="17">
        <v>0</v>
      </c>
      <c r="H32" s="17">
        <v>1698.6000000000001</v>
      </c>
      <c r="I32" s="17">
        <v>60972.600000000006</v>
      </c>
      <c r="J32" s="17">
        <v>3048.6000000000004</v>
      </c>
      <c r="K32" s="17">
        <v>57924.000000000007</v>
      </c>
    </row>
    <row r="33" ht="13.5" customHeight="1">
      <c r="B33" s="16" t="s">
        <v>35</v>
      </c>
      <c r="C33" s="17">
        <v>21667</v>
      </c>
      <c r="D33" s="17">
        <v>36879.800000000003</v>
      </c>
      <c r="E33" s="17">
        <v>13207.5</v>
      </c>
      <c r="F33" s="17">
        <v>0</v>
      </c>
      <c r="G33" s="17">
        <v>20</v>
      </c>
      <c r="H33" s="17">
        <v>3428.7000000000003</v>
      </c>
      <c r="I33" s="17">
        <v>75203</v>
      </c>
      <c r="J33" s="17">
        <v>3760.2000000000003</v>
      </c>
      <c r="K33" s="17">
        <v>71442.800000000003</v>
      </c>
    </row>
    <row r="34" ht="13.5" customHeight="1">
      <c r="B34" s="16" t="s">
        <v>36</v>
      </c>
      <c r="C34" s="17">
        <v>12972.9</v>
      </c>
      <c r="D34" s="17">
        <v>21520.5</v>
      </c>
      <c r="E34" s="17">
        <v>27104.900000000001</v>
      </c>
      <c r="F34" s="17">
        <v>0</v>
      </c>
      <c r="G34" s="17">
        <v>0</v>
      </c>
      <c r="H34" s="17">
        <v>5656.5</v>
      </c>
      <c r="I34" s="17">
        <v>67254.800000000003</v>
      </c>
      <c r="J34" s="17">
        <v>3362.7000000000003</v>
      </c>
      <c r="K34" s="17">
        <v>63892.100000000006</v>
      </c>
    </row>
    <row r="35" ht="13.5" customHeight="1">
      <c r="B35" s="16" t="s">
        <v>37</v>
      </c>
      <c r="C35" s="17">
        <v>56589.800000000003</v>
      </c>
      <c r="D35" s="17">
        <v>66470.5</v>
      </c>
      <c r="E35" s="17">
        <v>61835.299999999996</v>
      </c>
      <c r="F35" s="17">
        <v>0</v>
      </c>
      <c r="G35" s="17">
        <v>0</v>
      </c>
      <c r="H35" s="17">
        <v>20707.900000000001</v>
      </c>
      <c r="I35" s="17">
        <v>205603.5</v>
      </c>
      <c r="J35" s="17">
        <v>10280.200000000001</v>
      </c>
      <c r="K35" s="17">
        <v>195323.29999999999</v>
      </c>
    </row>
    <row r="36" ht="13.5" customHeight="1">
      <c r="B36" s="16" t="s">
        <v>38</v>
      </c>
      <c r="C36" s="17">
        <v>18311.299999999999</v>
      </c>
      <c r="D36" s="17">
        <v>25338.599999999999</v>
      </c>
      <c r="E36" s="17">
        <v>17250.999999999996</v>
      </c>
      <c r="F36" s="17">
        <v>0</v>
      </c>
      <c r="G36" s="17">
        <v>0</v>
      </c>
      <c r="H36" s="17">
        <v>4377</v>
      </c>
      <c r="I36" s="17">
        <v>65277.899999999994</v>
      </c>
      <c r="J36" s="17">
        <v>3263.9000000000001</v>
      </c>
      <c r="K36" s="17">
        <v>62013.999999999993</v>
      </c>
    </row>
    <row r="37" ht="13.5" customHeight="1">
      <c r="B37" s="16" t="s">
        <v>39</v>
      </c>
      <c r="C37" s="17">
        <v>4754.8999999999996</v>
      </c>
      <c r="D37" s="17">
        <v>7462.8000000000002</v>
      </c>
      <c r="E37" s="17">
        <v>2307.5</v>
      </c>
      <c r="F37" s="17">
        <v>0</v>
      </c>
      <c r="G37" s="17">
        <v>25</v>
      </c>
      <c r="H37" s="17">
        <v>1438.1000000000001</v>
      </c>
      <c r="I37" s="17">
        <v>15988.300000000001</v>
      </c>
      <c r="J37" s="17">
        <v>799.40000000000009</v>
      </c>
      <c r="K37" s="17">
        <v>15188.900000000001</v>
      </c>
    </row>
    <row r="38" ht="13.5" customHeight="1">
      <c r="B38" s="16" t="s">
        <v>40</v>
      </c>
      <c r="C38" s="17">
        <v>15133.400000000001</v>
      </c>
      <c r="D38" s="17">
        <v>25425.400000000001</v>
      </c>
      <c r="E38" s="17">
        <v>10867.800000000001</v>
      </c>
      <c r="F38" s="17">
        <v>0</v>
      </c>
      <c r="G38" s="17">
        <v>20</v>
      </c>
      <c r="H38" s="17">
        <v>4139.8999999999996</v>
      </c>
      <c r="I38" s="17">
        <v>55586.500000000007</v>
      </c>
      <c r="J38" s="17">
        <v>2779.3000000000002</v>
      </c>
      <c r="K38" s="17">
        <v>52807.200000000004</v>
      </c>
    </row>
    <row r="39" ht="13.5" customHeight="1">
      <c r="B39" s="16" t="s">
        <v>41</v>
      </c>
      <c r="C39" s="17">
        <v>19508.599999999999</v>
      </c>
      <c r="D39" s="17">
        <v>27768.400000000001</v>
      </c>
      <c r="E39" s="17">
        <v>15327.700000000001</v>
      </c>
      <c r="F39" s="17">
        <v>40973.700000000004</v>
      </c>
      <c r="G39" s="17">
        <v>0</v>
      </c>
      <c r="H39" s="17">
        <v>4851.1000000000004</v>
      </c>
      <c r="I39" s="17">
        <v>108429.5</v>
      </c>
      <c r="J39" s="17">
        <v>5421.5</v>
      </c>
      <c r="K39" s="17">
        <v>103008</v>
      </c>
    </row>
    <row r="40" ht="13.5" customHeight="1">
      <c r="B40" s="16" t="s">
        <v>42</v>
      </c>
      <c r="C40" s="17">
        <v>23783.200000000001</v>
      </c>
      <c r="D40" s="17">
        <v>39136</v>
      </c>
      <c r="E40" s="17">
        <v>38707</v>
      </c>
      <c r="F40" s="17">
        <v>96165.399999999994</v>
      </c>
      <c r="G40" s="17">
        <v>0</v>
      </c>
      <c r="H40" s="17">
        <v>7078.8000000000011</v>
      </c>
      <c r="I40" s="17">
        <v>204870.39999999997</v>
      </c>
      <c r="J40" s="17">
        <v>10243.5</v>
      </c>
      <c r="K40" s="17">
        <v>194626.89999999997</v>
      </c>
    </row>
    <row r="41" ht="13.5" customHeight="1">
      <c r="B41" s="16" t="s">
        <v>43</v>
      </c>
      <c r="C41" s="17">
        <v>7918.2000000000007</v>
      </c>
      <c r="D41" s="17">
        <v>12409</v>
      </c>
      <c r="E41" s="17">
        <v>5128.4000000000005</v>
      </c>
      <c r="F41" s="17">
        <v>0</v>
      </c>
      <c r="G41" s="17">
        <v>0</v>
      </c>
      <c r="H41" s="17">
        <v>1959.3000000000002</v>
      </c>
      <c r="I41" s="17">
        <v>27414.900000000001</v>
      </c>
      <c r="J41" s="17">
        <v>1370.7</v>
      </c>
      <c r="K41" s="17">
        <v>26044.200000000001</v>
      </c>
    </row>
    <row r="42" ht="13.5" customHeight="1">
      <c r="B42" s="16" t="s">
        <v>44</v>
      </c>
      <c r="C42" s="17">
        <v>13906.199999999999</v>
      </c>
      <c r="D42" s="17">
        <v>19871.700000000001</v>
      </c>
      <c r="E42" s="17">
        <v>3722.5</v>
      </c>
      <c r="F42" s="17">
        <v>0</v>
      </c>
      <c r="G42" s="17">
        <v>0</v>
      </c>
      <c r="H42" s="17">
        <v>1959.3000000000002</v>
      </c>
      <c r="I42" s="17">
        <v>39459.700000000004</v>
      </c>
      <c r="J42" s="17">
        <v>1973</v>
      </c>
      <c r="K42" s="17">
        <v>37486.700000000004</v>
      </c>
    </row>
    <row r="43" ht="13.5" customHeight="1">
      <c r="B43" s="16" t="s">
        <v>45</v>
      </c>
      <c r="C43" s="17">
        <v>16335.9</v>
      </c>
      <c r="D43" s="17">
        <v>20913</v>
      </c>
      <c r="E43" s="17">
        <v>8431.5</v>
      </c>
      <c r="F43" s="17">
        <v>0</v>
      </c>
      <c r="G43" s="17">
        <v>0</v>
      </c>
      <c r="H43" s="17">
        <v>3191.6999999999998</v>
      </c>
      <c r="I43" s="17">
        <v>48872.099999999999</v>
      </c>
      <c r="J43" s="17">
        <v>2443.5999999999999</v>
      </c>
      <c r="K43" s="17">
        <v>46428.5</v>
      </c>
    </row>
    <row r="44" ht="13.5" customHeight="1">
      <c r="B44" s="16" t="s">
        <v>46</v>
      </c>
      <c r="C44" s="17">
        <v>21933.799999999999</v>
      </c>
      <c r="D44" s="17">
        <v>31673.200000000001</v>
      </c>
      <c r="E44" s="17">
        <v>31309.599999999999</v>
      </c>
      <c r="F44" s="17">
        <v>134047.20000000001</v>
      </c>
      <c r="G44" s="17">
        <v>0</v>
      </c>
      <c r="H44" s="17">
        <v>6724.4000000000005</v>
      </c>
      <c r="I44" s="17">
        <v>225688.20000000001</v>
      </c>
      <c r="J44" s="17">
        <v>11284.400000000001</v>
      </c>
      <c r="K44" s="17">
        <v>214403.80000000002</v>
      </c>
    </row>
    <row r="45" ht="13.5" customHeight="1">
      <c r="B45" s="16" t="s">
        <v>47</v>
      </c>
      <c r="C45" s="17">
        <v>6558.5</v>
      </c>
      <c r="D45" s="17">
        <v>6855.3000000000002</v>
      </c>
      <c r="E45" s="17">
        <v>2569.5</v>
      </c>
      <c r="F45" s="17">
        <v>83260.799999999988</v>
      </c>
      <c r="G45" s="17">
        <v>0</v>
      </c>
      <c r="H45" s="17">
        <v>2219.9000000000001</v>
      </c>
      <c r="I45" s="17">
        <v>101463.99999999999</v>
      </c>
      <c r="J45" s="17">
        <v>5073.2000000000007</v>
      </c>
      <c r="K45" s="17">
        <v>96390.799999999988</v>
      </c>
    </row>
    <row r="46" ht="13.5" customHeight="1">
      <c r="B46" s="16" t="s">
        <v>48</v>
      </c>
      <c r="C46" s="17">
        <v>11914.1</v>
      </c>
      <c r="D46" s="17">
        <v>14404.799999999999</v>
      </c>
      <c r="E46" s="17">
        <v>7206.8000000000011</v>
      </c>
      <c r="F46" s="17">
        <v>0</v>
      </c>
      <c r="G46" s="17">
        <v>0</v>
      </c>
      <c r="H46" s="17">
        <v>3191.6999999999998</v>
      </c>
      <c r="I46" s="17">
        <v>36717.400000000001</v>
      </c>
      <c r="J46" s="17">
        <v>1835.9000000000001</v>
      </c>
      <c r="K46" s="17">
        <v>34881.5</v>
      </c>
    </row>
    <row r="47" ht="13.5" customHeight="1">
      <c r="B47" s="16" t="s">
        <v>49</v>
      </c>
      <c r="C47" s="17">
        <v>6748.1999999999998</v>
      </c>
      <c r="D47" s="17">
        <v>11107.299999999999</v>
      </c>
      <c r="E47" s="17">
        <v>33659.900000000001</v>
      </c>
      <c r="F47" s="17">
        <v>0</v>
      </c>
      <c r="G47" s="17">
        <v>0</v>
      </c>
      <c r="H47" s="17">
        <v>8405.5</v>
      </c>
      <c r="I47" s="17">
        <v>59920.900000000001</v>
      </c>
      <c r="J47" s="17">
        <v>2996</v>
      </c>
      <c r="K47" s="17">
        <v>56924.900000000001</v>
      </c>
    </row>
    <row r="48" ht="13.5" customHeight="1">
      <c r="B48" s="16" t="s">
        <v>50</v>
      </c>
      <c r="C48" s="17">
        <v>18936.299999999999</v>
      </c>
      <c r="D48" s="17">
        <v>22474.900000000001</v>
      </c>
      <c r="E48" s="17">
        <v>23485.900000000001</v>
      </c>
      <c r="F48" s="17">
        <v>0</v>
      </c>
      <c r="G48" s="17">
        <v>0</v>
      </c>
      <c r="H48" s="17">
        <v>4661.1000000000004</v>
      </c>
      <c r="I48" s="17">
        <v>69558.199999999997</v>
      </c>
      <c r="J48" s="17">
        <v>3477.9000000000001</v>
      </c>
      <c r="K48" s="17">
        <v>66080.300000000003</v>
      </c>
    </row>
    <row r="49" ht="13.5" customHeight="1">
      <c r="B49" s="16" t="s">
        <v>51</v>
      </c>
      <c r="C49" s="17">
        <v>3263.3000000000002</v>
      </c>
      <c r="D49" s="17">
        <v>6074.3000000000002</v>
      </c>
      <c r="E49" s="17">
        <v>2946.6999999999998</v>
      </c>
      <c r="F49" s="17">
        <v>0</v>
      </c>
      <c r="G49" s="17">
        <v>0</v>
      </c>
      <c r="H49" s="17">
        <v>2480.4000000000001</v>
      </c>
      <c r="I49" s="17">
        <v>14764.699999999999</v>
      </c>
      <c r="J49" s="17">
        <v>738.20000000000005</v>
      </c>
      <c r="K49" s="17">
        <v>14026.499999999998</v>
      </c>
    </row>
    <row r="50" ht="13.5" customHeight="1">
      <c r="B50" s="16" t="s">
        <v>52</v>
      </c>
      <c r="C50" s="17">
        <v>9583.2000000000007</v>
      </c>
      <c r="D50" s="17">
        <v>15446.1</v>
      </c>
      <c r="E50" s="17">
        <v>7679.2000000000007</v>
      </c>
      <c r="F50" s="17">
        <v>0</v>
      </c>
      <c r="G50" s="17">
        <v>0</v>
      </c>
      <c r="H50" s="17">
        <v>2954.6000000000004</v>
      </c>
      <c r="I50" s="17">
        <v>35663.100000000006</v>
      </c>
      <c r="J50" s="17">
        <v>1783.2</v>
      </c>
      <c r="K50" s="17">
        <v>33879.900000000009</v>
      </c>
    </row>
    <row r="51" s="18" customFormat="1" ht="13.5" customHeight="1">
      <c r="B51" s="19" t="s">
        <v>53</v>
      </c>
      <c r="C51" s="20">
        <v>531009.90000000002</v>
      </c>
      <c r="D51" s="20">
        <v>760244.70000000007</v>
      </c>
      <c r="E51" s="20">
        <v>517360.00000000006</v>
      </c>
      <c r="F51" s="20">
        <v>354447.10000000003</v>
      </c>
      <c r="G51" s="20">
        <v>115</v>
      </c>
      <c r="H51" s="20">
        <v>150734.20000000001</v>
      </c>
      <c r="I51" s="20">
        <v>2313910.8999999999</v>
      </c>
      <c r="J51" s="20">
        <v>115695.49999999999</v>
      </c>
      <c r="K51" s="20">
        <v>2198215.3999999994</v>
      </c>
      <c r="L51" s="1"/>
    </row>
    <row r="52" ht="13.5" customHeight="1">
      <c r="B52" s="16" t="s">
        <v>54</v>
      </c>
      <c r="C52" s="17">
        <v>175132.10000000001</v>
      </c>
      <c r="D52" s="17">
        <v>290352.59999999998</v>
      </c>
      <c r="E52" s="17">
        <v>414910.40000000002</v>
      </c>
      <c r="F52" s="17">
        <v>398572.80000000005</v>
      </c>
      <c r="G52" s="17">
        <v>0</v>
      </c>
      <c r="H52" s="17">
        <v>162051.70000000001</v>
      </c>
      <c r="I52" s="17">
        <v>1441019.5999999999</v>
      </c>
      <c r="J52" s="17">
        <v>72051</v>
      </c>
      <c r="K52" s="17">
        <v>1368968.5999999999</v>
      </c>
    </row>
    <row r="53" s="18" customFormat="1" ht="13.5" customHeight="1">
      <c r="B53" s="21" t="s">
        <v>55</v>
      </c>
      <c r="C53" s="20">
        <v>706142</v>
      </c>
      <c r="D53" s="20">
        <v>1050597.3</v>
      </c>
      <c r="E53" s="20">
        <v>932270.40000000014</v>
      </c>
      <c r="F53" s="20">
        <v>753019.90000000014</v>
      </c>
      <c r="G53" s="20">
        <v>115</v>
      </c>
      <c r="H53" s="20">
        <v>312785.90000000002</v>
      </c>
      <c r="I53" s="20">
        <v>3754930.5</v>
      </c>
      <c r="J53" s="20">
        <v>187746.5</v>
      </c>
      <c r="K53" s="20">
        <v>3567183.9999999991</v>
      </c>
    </row>
    <row r="54" ht="24.75" customHeight="1">
      <c r="B54" s="22"/>
      <c r="C54" s="22"/>
      <c r="D54" s="22"/>
      <c r="E54" s="22"/>
      <c r="F54" s="22"/>
      <c r="G54" s="22"/>
      <c r="H54" s="22"/>
      <c r="I54" s="23"/>
      <c r="J54" s="23"/>
      <c r="K54" s="23"/>
    </row>
    <row r="55" s="24" customFormat="1" ht="13.800000000000001">
      <c r="B55" s="25"/>
      <c r="C55" s="1"/>
      <c r="D55" s="1"/>
      <c r="E55" s="26"/>
      <c r="F55" s="26"/>
      <c r="G55" s="26"/>
      <c r="H55" s="27"/>
      <c r="I55" s="28"/>
      <c r="J55" s="28"/>
      <c r="K55" s="28"/>
    </row>
    <row r="56" s="25" customFormat="1" ht="15">
      <c r="B56" s="29" t="s">
        <v>56</v>
      </c>
      <c r="E56" s="30"/>
      <c r="F56" s="31"/>
      <c r="G56" s="32"/>
      <c r="I56" s="29" t="s">
        <v>57</v>
      </c>
      <c r="J56" s="29"/>
      <c r="K56" s="29"/>
    </row>
    <row r="57" s="25" customFormat="1" ht="12">
      <c r="E57" s="33" t="s">
        <v>58</v>
      </c>
      <c r="F57" s="33"/>
      <c r="G57" s="34"/>
    </row>
    <row r="58" ht="12.75" customHeight="1">
      <c r="H58" s="35"/>
    </row>
    <row r="59" ht="13.199999999999999">
      <c r="C59" s="25"/>
      <c r="I59" s="36"/>
      <c r="J59" s="36"/>
      <c r="K59" s="36"/>
    </row>
    <row r="60" ht="13.199999999999999">
      <c r="F60" s="36"/>
      <c r="G60" s="36"/>
    </row>
    <row r="61" ht="14.25">
      <c r="C61" s="24"/>
    </row>
  </sheetData>
  <mergeCells count="15">
    <mergeCell ref="B1:K1"/>
    <mergeCell ref="B5:I5"/>
    <mergeCell ref="B7:I8"/>
    <mergeCell ref="B9:I9"/>
    <mergeCell ref="B13:B15"/>
    <mergeCell ref="C13:C15"/>
    <mergeCell ref="D13:D15"/>
    <mergeCell ref="E13:E15"/>
    <mergeCell ref="F13:F15"/>
    <mergeCell ref="G13:G15"/>
    <mergeCell ref="H13:H15"/>
    <mergeCell ref="I13:I15"/>
    <mergeCell ref="J13:J15"/>
    <mergeCell ref="K13:K15"/>
    <mergeCell ref="E57:F57"/>
  </mergeCells>
  <printOptions headings="0" gridLines="0"/>
  <pageMargins left="0" right="0" top="0" bottom="0" header="0" footer="0"/>
  <pageSetup paperSize="9" scale="66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1"/>
  </sheetPr>
  <sheetViews>
    <sheetView view="pageBreakPreview" zoomScale="98" workbookViewId="0">
      <pane xSplit="2" ySplit="18" topLeftCell="C19" activePane="bottomRight" state="frozen"/>
      <selection activeCell="C19" activeCellId="0" sqref="C19"/>
    </sheetView>
  </sheetViews>
  <sheetFormatPr defaultColWidth="9.109375" defaultRowHeight="12.75" customHeight="1"/>
  <cols>
    <col min="1" max="1" style="1" width="9.109375"/>
    <col customWidth="1" min="2" max="2" style="1" width="24.33203125"/>
    <col customWidth="1" min="3" max="3" style="1" width="15.33203125"/>
    <col customWidth="1" min="4" max="4" style="1" width="13.109375"/>
    <col customWidth="1" min="5" max="5" style="1" width="9.5546875"/>
    <col customWidth="1" min="6" max="6" style="1" width="14.33203125"/>
    <col customWidth="1" min="7" max="7" style="1" width="13.109375"/>
    <col customWidth="1" min="8" max="8" style="1" width="12.44140625"/>
    <col customWidth="1" min="9" max="9" style="1" width="13.33203125"/>
    <col customWidth="1" min="10" max="11" style="1" width="14.5546875"/>
    <col customWidth="1" min="12" max="12" style="1" width="16.109375"/>
    <col customWidth="1" min="13" max="14" style="1" width="13.33203125"/>
    <col customWidth="1" min="15" max="15" style="1" width="14.33203125"/>
    <col customWidth="1" min="16" max="16" style="1" width="12.5546875"/>
    <col customWidth="1" min="17" max="17" style="1" width="12.33203125"/>
    <col customWidth="1" min="18" max="18" style="1" width="13"/>
    <col bestFit="1" customWidth="1" min="19" max="19" style="1" width="12.109375"/>
    <col customWidth="1" min="20" max="21" style="1" width="9.109375"/>
    <col bestFit="1" customWidth="1" min="22" max="22" style="1" width="12.109375"/>
    <col customWidth="1" min="23" max="258" style="1" width="9.109375"/>
    <col min="259" max="16384" style="1" width="9.109375"/>
  </cols>
  <sheetData>
    <row r="1" ht="27" customHeight="1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1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5" t="s">
        <v>59</v>
      </c>
    </row>
    <row r="3" ht="13.800000000000001">
      <c r="B3" s="6" t="s">
        <v>60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ht="14.25">
      <c r="B4" s="7" t="s">
        <v>61</v>
      </c>
      <c r="C4" s="7"/>
      <c r="D4" s="7"/>
      <c r="E4" s="7"/>
      <c r="F4" s="7"/>
      <c r="G4" s="7"/>
      <c r="H4" s="7"/>
      <c r="I4" s="7"/>
      <c r="J4" s="7"/>
      <c r="K4" s="7"/>
      <c r="L4" s="4"/>
      <c r="M4" s="4"/>
      <c r="N4" s="4"/>
      <c r="O4" s="4"/>
      <c r="P4" s="4"/>
      <c r="Q4" s="4"/>
      <c r="R4" s="4"/>
    </row>
    <row r="5" ht="12.75" customHeight="1">
      <c r="B5" s="8" t="s">
        <v>62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ht="15.75" customHeight="1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ht="12" customHeight="1">
      <c r="B7" s="8" t="s">
        <v>63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ht="12" customHeight="1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ht="14.25">
      <c r="C9" s="7"/>
      <c r="D9" s="7"/>
      <c r="E9" s="7"/>
      <c r="F9" s="7"/>
      <c r="G9" s="7"/>
      <c r="H9" s="7"/>
      <c r="I9" s="7"/>
      <c r="J9" s="7"/>
      <c r="K9" s="4"/>
      <c r="L9" s="4"/>
      <c r="M9" s="4"/>
      <c r="N9" s="4"/>
    </row>
    <row r="10" ht="6" customHeight="1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ht="13.199999999999999">
      <c r="D11" s="37"/>
      <c r="E11" s="37"/>
      <c r="F11" s="37"/>
      <c r="G11" s="38" t="s">
        <v>64</v>
      </c>
      <c r="H11" s="38"/>
      <c r="I11" s="38"/>
      <c r="J11" s="37"/>
      <c r="K11" s="37"/>
      <c r="L11" s="37" t="s">
        <v>65</v>
      </c>
      <c r="M11" s="37"/>
      <c r="N11" s="37" t="s">
        <v>66</v>
      </c>
      <c r="O11" s="37"/>
      <c r="P11" s="38" t="s">
        <v>64</v>
      </c>
      <c r="Q11" s="38"/>
      <c r="R11" s="38"/>
    </row>
    <row r="12" ht="13.199999999999999">
      <c r="B12" s="37" t="s">
        <v>67</v>
      </c>
      <c r="C12" s="39" t="s">
        <v>68</v>
      </c>
      <c r="D12" s="40" t="s">
        <v>69</v>
      </c>
      <c r="E12" s="41" t="s">
        <v>70</v>
      </c>
      <c r="F12" s="41"/>
      <c r="G12" s="41" t="s">
        <v>71</v>
      </c>
      <c r="H12" s="42">
        <f>SUM(D12:E12)</f>
        <v>0</v>
      </c>
      <c r="I12" s="43"/>
      <c r="J12" s="37"/>
      <c r="K12" s="37"/>
      <c r="L12" s="37"/>
      <c r="M12" s="37"/>
      <c r="N12" s="37"/>
      <c r="O12" s="37"/>
      <c r="P12" s="44"/>
      <c r="R12" s="45"/>
    </row>
    <row r="13" ht="24.75" customHeight="1">
      <c r="B13" s="37"/>
      <c r="C13" s="46" t="s">
        <v>72</v>
      </c>
      <c r="D13" s="40">
        <v>14147</v>
      </c>
      <c r="E13" s="41">
        <v>565.88</v>
      </c>
      <c r="F13" s="41"/>
      <c r="G13" s="43"/>
      <c r="H13" s="43">
        <f t="shared" ref="H13:H14" si="0">D13+E13+G13</f>
        <v>14712.879999999999</v>
      </c>
      <c r="I13" s="47" t="s">
        <v>73</v>
      </c>
      <c r="J13" s="47"/>
      <c r="K13" s="47"/>
      <c r="L13" s="41">
        <v>40180.400000000001</v>
      </c>
      <c r="M13" s="41"/>
      <c r="N13" s="41">
        <v>200</v>
      </c>
      <c r="O13" s="41"/>
      <c r="P13" s="43">
        <f t="shared" ref="P13:P14" si="1">L13+N13</f>
        <v>40380.400000000001</v>
      </c>
      <c r="Q13" s="48"/>
      <c r="R13" s="48"/>
    </row>
    <row r="14" ht="21.75" customHeight="1">
      <c r="B14" s="37"/>
      <c r="C14" s="44" t="s">
        <v>74</v>
      </c>
      <c r="D14" s="40">
        <v>16814.720000000001</v>
      </c>
      <c r="E14" s="41">
        <v>672.59000000000003</v>
      </c>
      <c r="F14" s="41"/>
      <c r="G14" s="43">
        <v>270</v>
      </c>
      <c r="H14" s="43">
        <f t="shared" si="0"/>
        <v>17757.310000000001</v>
      </c>
      <c r="I14" s="47" t="s">
        <v>75</v>
      </c>
      <c r="J14" s="47"/>
      <c r="K14" s="47"/>
      <c r="L14" s="41">
        <v>63516.300000000003</v>
      </c>
      <c r="M14" s="41"/>
      <c r="N14" s="41">
        <v>500</v>
      </c>
      <c r="O14" s="41"/>
      <c r="P14" s="43">
        <f t="shared" si="1"/>
        <v>64016.300000000003</v>
      </c>
      <c r="Q14" s="48"/>
      <c r="R14" s="48"/>
    </row>
    <row r="15" ht="12.75" customHeight="1">
      <c r="B15" s="49"/>
      <c r="C15" s="49"/>
    </row>
    <row r="16" ht="24" customHeight="1">
      <c r="B16" s="50" t="s">
        <v>8</v>
      </c>
      <c r="C16" s="50" t="s">
        <v>76</v>
      </c>
      <c r="D16" s="50"/>
      <c r="E16" s="50"/>
      <c r="F16" s="50"/>
      <c r="G16" s="50"/>
      <c r="H16" s="50"/>
      <c r="I16" s="50" t="s">
        <v>77</v>
      </c>
      <c r="J16" s="50"/>
      <c r="K16" s="50"/>
      <c r="L16" s="50"/>
      <c r="M16" s="50" t="s">
        <v>78</v>
      </c>
      <c r="N16" s="50"/>
      <c r="O16" s="50"/>
      <c r="P16" s="50"/>
      <c r="Q16" s="50"/>
      <c r="R16" s="50"/>
    </row>
    <row r="17" ht="12.75" customHeight="1">
      <c r="B17" s="50"/>
      <c r="C17" s="50" t="s">
        <v>79</v>
      </c>
      <c r="D17" s="51" t="s">
        <v>80</v>
      </c>
      <c r="E17" s="52"/>
      <c r="F17" s="53"/>
      <c r="G17" s="54" t="s">
        <v>81</v>
      </c>
      <c r="H17" s="54"/>
      <c r="I17" s="50" t="s">
        <v>82</v>
      </c>
      <c r="J17" s="50" t="s">
        <v>83</v>
      </c>
      <c r="K17" s="55" t="s">
        <v>84</v>
      </c>
      <c r="L17" s="50" t="s">
        <v>85</v>
      </c>
      <c r="M17" s="50" t="s">
        <v>82</v>
      </c>
      <c r="N17" s="50" t="s">
        <v>83</v>
      </c>
      <c r="O17" s="55" t="s">
        <v>84</v>
      </c>
      <c r="P17" s="50" t="s">
        <v>86</v>
      </c>
      <c r="Q17" s="50" t="s">
        <v>87</v>
      </c>
      <c r="R17" s="56" t="s">
        <v>88</v>
      </c>
    </row>
    <row r="18" ht="57.75" customHeight="1">
      <c r="B18" s="50"/>
      <c r="C18" s="50"/>
      <c r="D18" s="50" t="s">
        <v>89</v>
      </c>
      <c r="E18" s="50" t="s">
        <v>90</v>
      </c>
      <c r="F18" s="50" t="s">
        <v>84</v>
      </c>
      <c r="G18" s="50" t="s">
        <v>91</v>
      </c>
      <c r="H18" s="50" t="s">
        <v>92</v>
      </c>
      <c r="I18" s="50"/>
      <c r="J18" s="50"/>
      <c r="K18" s="57"/>
      <c r="L18" s="50"/>
      <c r="M18" s="50"/>
      <c r="N18" s="50"/>
      <c r="O18" s="57"/>
      <c r="P18" s="50"/>
      <c r="Q18" s="50"/>
      <c r="R18" s="56"/>
    </row>
    <row r="19" s="58" customFormat="1" ht="16.5">
      <c r="B19" s="59">
        <v>1</v>
      </c>
      <c r="C19" s="59">
        <v>2</v>
      </c>
      <c r="D19" s="59">
        <v>3</v>
      </c>
      <c r="E19" s="59">
        <v>4</v>
      </c>
      <c r="F19" s="60">
        <v>5</v>
      </c>
      <c r="G19" s="59">
        <v>6</v>
      </c>
      <c r="H19" s="59">
        <v>7</v>
      </c>
      <c r="I19" s="59">
        <v>8</v>
      </c>
      <c r="J19" s="59">
        <v>9</v>
      </c>
      <c r="K19" s="59">
        <v>10</v>
      </c>
      <c r="L19" s="59" t="s">
        <v>93</v>
      </c>
      <c r="M19" s="59" t="s">
        <v>94</v>
      </c>
      <c r="N19" s="59" t="s">
        <v>95</v>
      </c>
      <c r="O19" s="59" t="s">
        <v>96</v>
      </c>
      <c r="P19" s="59">
        <v>15</v>
      </c>
      <c r="Q19" s="59">
        <v>16</v>
      </c>
      <c r="R19" s="59" t="s">
        <v>97</v>
      </c>
    </row>
    <row r="20" ht="13.5" customHeight="1">
      <c r="B20" s="16" t="s">
        <v>19</v>
      </c>
      <c r="C20" s="61">
        <f t="shared" ref="C20:C53" si="2">D20+E20+F20</f>
        <v>66</v>
      </c>
      <c r="D20" s="62">
        <v>2</v>
      </c>
      <c r="E20" s="63">
        <v>64</v>
      </c>
      <c r="F20" s="64">
        <v>0</v>
      </c>
      <c r="G20" s="64">
        <v>2</v>
      </c>
      <c r="H20" s="64">
        <v>2</v>
      </c>
      <c r="I20" s="65">
        <f t="shared" ref="I20:I53" si="3">ROUND(D20*$H$13,2)</f>
        <v>29425.759999999998</v>
      </c>
      <c r="J20" s="65">
        <f t="shared" ref="J20:J53" si="4">ROUND(E20*$H$14,2)</f>
        <v>1136467.8400000001</v>
      </c>
      <c r="K20" s="65">
        <f t="shared" ref="K20:K53" si="5">ROUND(F20*$H$14,2)</f>
        <v>0</v>
      </c>
      <c r="L20" s="65">
        <f t="shared" ref="L20:L53" si="6">I20+J20+K20</f>
        <v>1165893.6000000001</v>
      </c>
      <c r="M20" s="66">
        <f t="shared" ref="M20:M53" si="7">ROUND(I20*12/1000,1)</f>
        <v>353.10000000000002</v>
      </c>
      <c r="N20" s="66">
        <f t="shared" ref="N20:N53" si="8">ROUND(J20*12/1000,1)</f>
        <v>13637.6</v>
      </c>
      <c r="O20" s="66">
        <f t="shared" ref="O20:O53" si="9">ROUND(K20*12/1000,1)</f>
        <v>0</v>
      </c>
      <c r="P20" s="66">
        <f t="shared" ref="P20:P53" si="10">ROUND(G20*$P$13/1000,1)</f>
        <v>80.799999999999997</v>
      </c>
      <c r="Q20" s="66">
        <f t="shared" ref="Q20:Q53" si="11">ROUND(H20*$P$14/1000,1)</f>
        <v>128</v>
      </c>
      <c r="R20" s="67">
        <f t="shared" ref="R20:R53" si="12">SUM(M20:Q20)</f>
        <v>14199.5</v>
      </c>
      <c r="S20" s="68"/>
      <c r="V20" s="68"/>
    </row>
    <row r="21" ht="13.5" customHeight="1">
      <c r="B21" s="16" t="s">
        <v>20</v>
      </c>
      <c r="C21" s="61">
        <f t="shared" si="2"/>
        <v>81</v>
      </c>
      <c r="D21" s="69">
        <v>2</v>
      </c>
      <c r="E21" s="62">
        <v>76</v>
      </c>
      <c r="F21" s="64">
        <v>3</v>
      </c>
      <c r="G21" s="64">
        <v>3</v>
      </c>
      <c r="H21" s="64">
        <v>4</v>
      </c>
      <c r="I21" s="65">
        <f t="shared" si="3"/>
        <v>29425.759999999998</v>
      </c>
      <c r="J21" s="65">
        <f t="shared" si="4"/>
        <v>1349555.5600000001</v>
      </c>
      <c r="K21" s="65">
        <f t="shared" si="5"/>
        <v>53271.93</v>
      </c>
      <c r="L21" s="65">
        <f t="shared" si="6"/>
        <v>1432253.25</v>
      </c>
      <c r="M21" s="66">
        <f t="shared" si="7"/>
        <v>353.10000000000002</v>
      </c>
      <c r="N21" s="66">
        <f t="shared" si="8"/>
        <v>16194.700000000001</v>
      </c>
      <c r="O21" s="66">
        <f t="shared" si="9"/>
        <v>639.29999999999995</v>
      </c>
      <c r="P21" s="66">
        <f t="shared" si="10"/>
        <v>121.09999999999999</v>
      </c>
      <c r="Q21" s="66">
        <f t="shared" si="11"/>
        <v>256.10000000000002</v>
      </c>
      <c r="R21" s="67">
        <f t="shared" si="12"/>
        <v>17564.299999999996</v>
      </c>
      <c r="S21" s="68"/>
      <c r="V21" s="68"/>
    </row>
    <row r="22" ht="13.5" customHeight="1">
      <c r="B22" s="16" t="s">
        <v>21</v>
      </c>
      <c r="C22" s="61">
        <f t="shared" si="2"/>
        <v>74</v>
      </c>
      <c r="D22" s="62">
        <v>9</v>
      </c>
      <c r="E22" s="63">
        <v>61</v>
      </c>
      <c r="F22" s="64">
        <v>4</v>
      </c>
      <c r="G22" s="64">
        <v>3</v>
      </c>
      <c r="H22" s="64">
        <v>2</v>
      </c>
      <c r="I22" s="65">
        <f t="shared" si="3"/>
        <v>132415.92000000001</v>
      </c>
      <c r="J22" s="65">
        <f t="shared" si="4"/>
        <v>1083195.9099999999</v>
      </c>
      <c r="K22" s="65">
        <f t="shared" si="5"/>
        <v>71029.240000000005</v>
      </c>
      <c r="L22" s="65">
        <f t="shared" si="6"/>
        <v>1286641.0699999998</v>
      </c>
      <c r="M22" s="66">
        <f t="shared" si="7"/>
        <v>1589</v>
      </c>
      <c r="N22" s="66">
        <f t="shared" si="8"/>
        <v>12998.4</v>
      </c>
      <c r="O22" s="66">
        <f t="shared" si="9"/>
        <v>852.39999999999998</v>
      </c>
      <c r="P22" s="66">
        <f t="shared" si="10"/>
        <v>121.09999999999999</v>
      </c>
      <c r="Q22" s="66">
        <f t="shared" si="11"/>
        <v>128</v>
      </c>
      <c r="R22" s="67">
        <f t="shared" si="12"/>
        <v>15688.9</v>
      </c>
      <c r="S22" s="68"/>
    </row>
    <row r="23" ht="13.5" customHeight="1">
      <c r="B23" s="16" t="s">
        <v>22</v>
      </c>
      <c r="C23" s="61">
        <f t="shared" si="2"/>
        <v>64</v>
      </c>
      <c r="D23" s="69">
        <v>3</v>
      </c>
      <c r="E23" s="62">
        <v>60</v>
      </c>
      <c r="F23" s="64">
        <v>1</v>
      </c>
      <c r="G23" s="64">
        <v>14</v>
      </c>
      <c r="H23" s="64">
        <v>5</v>
      </c>
      <c r="I23" s="65">
        <f t="shared" si="3"/>
        <v>44138.639999999999</v>
      </c>
      <c r="J23" s="65">
        <f t="shared" si="4"/>
        <v>1065438.6000000001</v>
      </c>
      <c r="K23" s="65">
        <f t="shared" si="5"/>
        <v>17757.310000000001</v>
      </c>
      <c r="L23" s="65">
        <f t="shared" si="6"/>
        <v>1127334.55</v>
      </c>
      <c r="M23" s="66">
        <f t="shared" si="7"/>
        <v>529.70000000000005</v>
      </c>
      <c r="N23" s="66">
        <f t="shared" si="8"/>
        <v>12785.299999999999</v>
      </c>
      <c r="O23" s="66">
        <f t="shared" si="9"/>
        <v>213.09999999999999</v>
      </c>
      <c r="P23" s="66">
        <f t="shared" si="10"/>
        <v>565.29999999999995</v>
      </c>
      <c r="Q23" s="66">
        <f t="shared" si="11"/>
        <v>320.10000000000002</v>
      </c>
      <c r="R23" s="67">
        <f t="shared" si="12"/>
        <v>14413.5</v>
      </c>
      <c r="S23" s="68"/>
    </row>
    <row r="24" ht="13.5" customHeight="1">
      <c r="B24" s="16" t="s">
        <v>23</v>
      </c>
      <c r="C24" s="61">
        <f t="shared" si="2"/>
        <v>32</v>
      </c>
      <c r="D24" s="62">
        <v>1</v>
      </c>
      <c r="E24" s="63">
        <v>31</v>
      </c>
      <c r="F24" s="64">
        <v>0</v>
      </c>
      <c r="G24" s="64">
        <v>0</v>
      </c>
      <c r="H24" s="64">
        <v>0</v>
      </c>
      <c r="I24" s="65">
        <f t="shared" si="3"/>
        <v>14712.879999999999</v>
      </c>
      <c r="J24" s="65">
        <f t="shared" si="4"/>
        <v>550476.60999999999</v>
      </c>
      <c r="K24" s="65">
        <f t="shared" si="5"/>
        <v>0</v>
      </c>
      <c r="L24" s="65">
        <f t="shared" si="6"/>
        <v>565189.48999999999</v>
      </c>
      <c r="M24" s="66">
        <f t="shared" si="7"/>
        <v>176.59999999999999</v>
      </c>
      <c r="N24" s="66">
        <f t="shared" si="8"/>
        <v>6605.6999999999998</v>
      </c>
      <c r="O24" s="66">
        <f t="shared" si="9"/>
        <v>0</v>
      </c>
      <c r="P24" s="66">
        <f t="shared" si="10"/>
        <v>0</v>
      </c>
      <c r="Q24" s="66">
        <f t="shared" si="11"/>
        <v>0</v>
      </c>
      <c r="R24" s="67">
        <f t="shared" si="12"/>
        <v>6782.3000000000002</v>
      </c>
      <c r="S24" s="68"/>
    </row>
    <row r="25" ht="13.5" customHeight="1">
      <c r="B25" s="16" t="s">
        <v>24</v>
      </c>
      <c r="C25" s="61">
        <f t="shared" si="2"/>
        <v>20</v>
      </c>
      <c r="D25" s="69">
        <v>0</v>
      </c>
      <c r="E25" s="62">
        <v>20</v>
      </c>
      <c r="F25" s="64">
        <v>0</v>
      </c>
      <c r="G25" s="64">
        <v>3</v>
      </c>
      <c r="H25" s="64">
        <v>0</v>
      </c>
      <c r="I25" s="65">
        <f t="shared" si="3"/>
        <v>0</v>
      </c>
      <c r="J25" s="65">
        <f t="shared" si="4"/>
        <v>355146.20000000001</v>
      </c>
      <c r="K25" s="65">
        <f t="shared" si="5"/>
        <v>0</v>
      </c>
      <c r="L25" s="65">
        <f t="shared" si="6"/>
        <v>355146.20000000001</v>
      </c>
      <c r="M25" s="66">
        <f t="shared" si="7"/>
        <v>0</v>
      </c>
      <c r="N25" s="66">
        <f t="shared" si="8"/>
        <v>4261.8000000000002</v>
      </c>
      <c r="O25" s="66">
        <f t="shared" si="9"/>
        <v>0</v>
      </c>
      <c r="P25" s="66">
        <f t="shared" si="10"/>
        <v>121.09999999999999</v>
      </c>
      <c r="Q25" s="66">
        <f t="shared" si="11"/>
        <v>0</v>
      </c>
      <c r="R25" s="67">
        <f t="shared" si="12"/>
        <v>4382.9000000000005</v>
      </c>
      <c r="S25" s="68"/>
    </row>
    <row r="26" ht="13.5" customHeight="1">
      <c r="B26" s="16" t="s">
        <v>25</v>
      </c>
      <c r="C26" s="61">
        <f t="shared" si="2"/>
        <v>117</v>
      </c>
      <c r="D26" s="62">
        <v>19</v>
      </c>
      <c r="E26" s="63">
        <v>92</v>
      </c>
      <c r="F26" s="64">
        <v>6</v>
      </c>
      <c r="G26" s="64">
        <v>8</v>
      </c>
      <c r="H26" s="64">
        <v>0</v>
      </c>
      <c r="I26" s="65">
        <f t="shared" si="3"/>
        <v>279544.71999999997</v>
      </c>
      <c r="J26" s="65">
        <f t="shared" si="4"/>
        <v>1633672.52</v>
      </c>
      <c r="K26" s="65">
        <f t="shared" si="5"/>
        <v>106543.86</v>
      </c>
      <c r="L26" s="65">
        <f t="shared" si="6"/>
        <v>2019761.1000000001</v>
      </c>
      <c r="M26" s="66">
        <f t="shared" si="7"/>
        <v>3354.5</v>
      </c>
      <c r="N26" s="66">
        <f t="shared" si="8"/>
        <v>19604.099999999999</v>
      </c>
      <c r="O26" s="66">
        <f t="shared" si="9"/>
        <v>1278.5</v>
      </c>
      <c r="P26" s="66">
        <f t="shared" si="10"/>
        <v>323</v>
      </c>
      <c r="Q26" s="66">
        <f t="shared" si="11"/>
        <v>0</v>
      </c>
      <c r="R26" s="67">
        <f t="shared" si="12"/>
        <v>24560.099999999999</v>
      </c>
      <c r="S26" s="68"/>
    </row>
    <row r="27" ht="13.5" customHeight="1">
      <c r="B27" s="16" t="s">
        <v>26</v>
      </c>
      <c r="C27" s="61">
        <f t="shared" si="2"/>
        <v>155</v>
      </c>
      <c r="D27" s="69">
        <v>15</v>
      </c>
      <c r="E27" s="62">
        <v>140</v>
      </c>
      <c r="F27" s="64">
        <v>0</v>
      </c>
      <c r="G27" s="64">
        <v>2</v>
      </c>
      <c r="H27" s="64">
        <v>28</v>
      </c>
      <c r="I27" s="65">
        <f t="shared" si="3"/>
        <v>220693.20000000001</v>
      </c>
      <c r="J27" s="65">
        <f t="shared" si="4"/>
        <v>2486023.3999999999</v>
      </c>
      <c r="K27" s="65">
        <f t="shared" si="5"/>
        <v>0</v>
      </c>
      <c r="L27" s="65">
        <f t="shared" si="6"/>
        <v>2706716.6000000001</v>
      </c>
      <c r="M27" s="66">
        <f t="shared" si="7"/>
        <v>2648.3000000000002</v>
      </c>
      <c r="N27" s="66">
        <f t="shared" si="8"/>
        <v>29832.299999999999</v>
      </c>
      <c r="O27" s="66">
        <f t="shared" si="9"/>
        <v>0</v>
      </c>
      <c r="P27" s="66">
        <f t="shared" si="10"/>
        <v>80.799999999999997</v>
      </c>
      <c r="Q27" s="66">
        <f t="shared" si="11"/>
        <v>1792.5</v>
      </c>
      <c r="R27" s="67">
        <f t="shared" si="12"/>
        <v>34353.899999999994</v>
      </c>
      <c r="S27" s="68"/>
    </row>
    <row r="28" ht="13.5" customHeight="1">
      <c r="B28" s="16" t="s">
        <v>27</v>
      </c>
      <c r="C28" s="61">
        <f t="shared" si="2"/>
        <v>48</v>
      </c>
      <c r="D28" s="70">
        <v>1</v>
      </c>
      <c r="E28" s="71">
        <v>45</v>
      </c>
      <c r="F28" s="64">
        <v>2</v>
      </c>
      <c r="G28" s="64">
        <v>2</v>
      </c>
      <c r="H28" s="64">
        <v>6</v>
      </c>
      <c r="I28" s="65">
        <f t="shared" si="3"/>
        <v>14712.879999999999</v>
      </c>
      <c r="J28" s="65">
        <f t="shared" si="4"/>
        <v>799078.94999999995</v>
      </c>
      <c r="K28" s="65">
        <f t="shared" si="5"/>
        <v>35514.620000000003</v>
      </c>
      <c r="L28" s="65">
        <f t="shared" si="6"/>
        <v>849306.44999999995</v>
      </c>
      <c r="M28" s="66">
        <f t="shared" si="7"/>
        <v>176.59999999999999</v>
      </c>
      <c r="N28" s="66">
        <f t="shared" si="8"/>
        <v>9588.8999999999996</v>
      </c>
      <c r="O28" s="66">
        <f t="shared" si="9"/>
        <v>426.19999999999999</v>
      </c>
      <c r="P28" s="66">
        <f t="shared" si="10"/>
        <v>80.799999999999997</v>
      </c>
      <c r="Q28" s="66">
        <f t="shared" si="11"/>
        <v>384.10000000000002</v>
      </c>
      <c r="R28" s="67">
        <f t="shared" si="12"/>
        <v>10656.6</v>
      </c>
      <c r="S28" s="68"/>
    </row>
    <row r="29" ht="13.5" customHeight="1">
      <c r="B29" s="16" t="s">
        <v>28</v>
      </c>
      <c r="C29" s="61">
        <f t="shared" si="2"/>
        <v>73</v>
      </c>
      <c r="D29" s="69">
        <v>1</v>
      </c>
      <c r="E29" s="62">
        <v>70</v>
      </c>
      <c r="F29" s="64">
        <v>2</v>
      </c>
      <c r="G29" s="64">
        <v>2</v>
      </c>
      <c r="H29" s="64">
        <v>5</v>
      </c>
      <c r="I29" s="65">
        <f t="shared" si="3"/>
        <v>14712.879999999999</v>
      </c>
      <c r="J29" s="65">
        <f t="shared" si="4"/>
        <v>1243011.7</v>
      </c>
      <c r="K29" s="65">
        <f t="shared" si="5"/>
        <v>35514.620000000003</v>
      </c>
      <c r="L29" s="65">
        <f t="shared" si="6"/>
        <v>1293239.2</v>
      </c>
      <c r="M29" s="66">
        <f t="shared" si="7"/>
        <v>176.59999999999999</v>
      </c>
      <c r="N29" s="66">
        <f t="shared" si="8"/>
        <v>14916.1</v>
      </c>
      <c r="O29" s="66">
        <f t="shared" si="9"/>
        <v>426.19999999999999</v>
      </c>
      <c r="P29" s="66">
        <f t="shared" si="10"/>
        <v>80.799999999999997</v>
      </c>
      <c r="Q29" s="66">
        <f t="shared" si="11"/>
        <v>320.10000000000002</v>
      </c>
      <c r="R29" s="67">
        <f t="shared" si="12"/>
        <v>15919.800000000001</v>
      </c>
      <c r="S29" s="68"/>
    </row>
    <row r="30" ht="13.5" customHeight="1">
      <c r="B30" s="16" t="s">
        <v>29</v>
      </c>
      <c r="C30" s="61">
        <f t="shared" si="2"/>
        <v>50</v>
      </c>
      <c r="D30" s="62">
        <v>1</v>
      </c>
      <c r="E30" s="63">
        <v>47</v>
      </c>
      <c r="F30" s="64">
        <v>2</v>
      </c>
      <c r="G30" s="64">
        <v>3</v>
      </c>
      <c r="H30" s="64">
        <v>0</v>
      </c>
      <c r="I30" s="65">
        <f t="shared" si="3"/>
        <v>14712.879999999999</v>
      </c>
      <c r="J30" s="65">
        <f t="shared" si="4"/>
        <v>834593.56999999995</v>
      </c>
      <c r="K30" s="65">
        <f t="shared" si="5"/>
        <v>35514.620000000003</v>
      </c>
      <c r="L30" s="65">
        <f t="shared" si="6"/>
        <v>884821.06999999995</v>
      </c>
      <c r="M30" s="66">
        <f t="shared" si="7"/>
        <v>176.59999999999999</v>
      </c>
      <c r="N30" s="66">
        <f t="shared" si="8"/>
        <v>10015.1</v>
      </c>
      <c r="O30" s="66">
        <f t="shared" si="9"/>
        <v>426.19999999999999</v>
      </c>
      <c r="P30" s="66">
        <f t="shared" si="10"/>
        <v>121.09999999999999</v>
      </c>
      <c r="Q30" s="66">
        <f t="shared" si="11"/>
        <v>0</v>
      </c>
      <c r="R30" s="67">
        <f t="shared" si="12"/>
        <v>10739.000000000002</v>
      </c>
      <c r="S30" s="68"/>
    </row>
    <row r="31" ht="13.5" customHeight="1">
      <c r="B31" s="16" t="s">
        <v>30</v>
      </c>
      <c r="C31" s="61">
        <f t="shared" si="2"/>
        <v>18</v>
      </c>
      <c r="D31" s="69">
        <v>1</v>
      </c>
      <c r="E31" s="62">
        <v>17</v>
      </c>
      <c r="F31" s="64">
        <v>0</v>
      </c>
      <c r="G31" s="64">
        <v>2</v>
      </c>
      <c r="H31" s="64">
        <v>0</v>
      </c>
      <c r="I31" s="65">
        <f t="shared" si="3"/>
        <v>14712.879999999999</v>
      </c>
      <c r="J31" s="65">
        <f t="shared" si="4"/>
        <v>301874.27000000002</v>
      </c>
      <c r="K31" s="65">
        <f t="shared" si="5"/>
        <v>0</v>
      </c>
      <c r="L31" s="65">
        <f t="shared" si="6"/>
        <v>316587.15000000002</v>
      </c>
      <c r="M31" s="66">
        <f t="shared" si="7"/>
        <v>176.59999999999999</v>
      </c>
      <c r="N31" s="66">
        <f t="shared" si="8"/>
        <v>3622.5</v>
      </c>
      <c r="O31" s="66">
        <f t="shared" si="9"/>
        <v>0</v>
      </c>
      <c r="P31" s="66">
        <f t="shared" si="10"/>
        <v>80.799999999999997</v>
      </c>
      <c r="Q31" s="66">
        <f t="shared" si="11"/>
        <v>0</v>
      </c>
      <c r="R31" s="67">
        <f t="shared" si="12"/>
        <v>3879.9000000000001</v>
      </c>
      <c r="S31" s="68"/>
    </row>
    <row r="32" ht="13.5" customHeight="1">
      <c r="B32" s="16" t="s">
        <v>31</v>
      </c>
      <c r="C32" s="61">
        <f t="shared" si="2"/>
        <v>95</v>
      </c>
      <c r="D32" s="62">
        <v>10</v>
      </c>
      <c r="E32" s="63">
        <v>80</v>
      </c>
      <c r="F32" s="64">
        <v>5</v>
      </c>
      <c r="G32" s="64">
        <v>5</v>
      </c>
      <c r="H32" s="64">
        <v>2</v>
      </c>
      <c r="I32" s="65">
        <f t="shared" si="3"/>
        <v>147128.79999999999</v>
      </c>
      <c r="J32" s="65">
        <f t="shared" si="4"/>
        <v>1420584.8</v>
      </c>
      <c r="K32" s="65">
        <f t="shared" si="5"/>
        <v>88786.550000000003</v>
      </c>
      <c r="L32" s="65">
        <f t="shared" si="6"/>
        <v>1656500.1500000001</v>
      </c>
      <c r="M32" s="66">
        <f t="shared" si="7"/>
        <v>1765.5</v>
      </c>
      <c r="N32" s="66">
        <f t="shared" si="8"/>
        <v>17047</v>
      </c>
      <c r="O32" s="66">
        <f t="shared" si="9"/>
        <v>1065.4000000000001</v>
      </c>
      <c r="P32" s="66">
        <f t="shared" si="10"/>
        <v>201.90000000000001</v>
      </c>
      <c r="Q32" s="66">
        <f t="shared" si="11"/>
        <v>128</v>
      </c>
      <c r="R32" s="67">
        <f t="shared" si="12"/>
        <v>20207.800000000003</v>
      </c>
      <c r="S32" s="68"/>
    </row>
    <row r="33" ht="13.5" customHeight="1">
      <c r="B33" s="16" t="s">
        <v>32</v>
      </c>
      <c r="C33" s="61">
        <f t="shared" si="2"/>
        <v>31</v>
      </c>
      <c r="D33" s="69">
        <v>1</v>
      </c>
      <c r="E33" s="62">
        <v>30</v>
      </c>
      <c r="F33" s="64">
        <v>0</v>
      </c>
      <c r="G33" s="64">
        <v>0</v>
      </c>
      <c r="H33" s="64">
        <v>0</v>
      </c>
      <c r="I33" s="65">
        <f t="shared" si="3"/>
        <v>14712.879999999999</v>
      </c>
      <c r="J33" s="65">
        <f t="shared" si="4"/>
        <v>532719.30000000005</v>
      </c>
      <c r="K33" s="65">
        <f t="shared" si="5"/>
        <v>0</v>
      </c>
      <c r="L33" s="65">
        <f t="shared" si="6"/>
        <v>547432.18000000005</v>
      </c>
      <c r="M33" s="66">
        <f t="shared" si="7"/>
        <v>176.59999999999999</v>
      </c>
      <c r="N33" s="66">
        <f t="shared" si="8"/>
        <v>6392.6000000000004</v>
      </c>
      <c r="O33" s="66">
        <f t="shared" si="9"/>
        <v>0</v>
      </c>
      <c r="P33" s="66">
        <f t="shared" si="10"/>
        <v>0</v>
      </c>
      <c r="Q33" s="66">
        <f t="shared" si="11"/>
        <v>0</v>
      </c>
      <c r="R33" s="67">
        <f t="shared" si="12"/>
        <v>6569.2000000000007</v>
      </c>
      <c r="S33" s="68"/>
    </row>
    <row r="34" ht="13.5" customHeight="1">
      <c r="B34" s="16" t="s">
        <v>33</v>
      </c>
      <c r="C34" s="61">
        <f t="shared" si="2"/>
        <v>81</v>
      </c>
      <c r="D34" s="62">
        <v>4</v>
      </c>
      <c r="E34" s="63">
        <v>76</v>
      </c>
      <c r="F34" s="64">
        <v>1</v>
      </c>
      <c r="G34" s="64">
        <v>13</v>
      </c>
      <c r="H34" s="64">
        <v>3</v>
      </c>
      <c r="I34" s="65">
        <f t="shared" si="3"/>
        <v>58851.519999999997</v>
      </c>
      <c r="J34" s="65">
        <f t="shared" si="4"/>
        <v>1349555.5600000001</v>
      </c>
      <c r="K34" s="65">
        <f t="shared" si="5"/>
        <v>17757.310000000001</v>
      </c>
      <c r="L34" s="65">
        <f t="shared" si="6"/>
        <v>1426164.3900000001</v>
      </c>
      <c r="M34" s="66">
        <f t="shared" si="7"/>
        <v>706.20000000000005</v>
      </c>
      <c r="N34" s="66">
        <f t="shared" si="8"/>
        <v>16194.700000000001</v>
      </c>
      <c r="O34" s="66">
        <f t="shared" si="9"/>
        <v>213.09999999999999</v>
      </c>
      <c r="P34" s="66">
        <f t="shared" si="10"/>
        <v>524.89999999999998</v>
      </c>
      <c r="Q34" s="66">
        <f t="shared" si="11"/>
        <v>192</v>
      </c>
      <c r="R34" s="67">
        <f t="shared" si="12"/>
        <v>17830.900000000001</v>
      </c>
      <c r="S34" s="68"/>
    </row>
    <row r="35" ht="13.5" customHeight="1">
      <c r="B35" s="16" t="s">
        <v>34</v>
      </c>
      <c r="C35" s="61">
        <f t="shared" si="2"/>
        <v>109</v>
      </c>
      <c r="D35" s="69">
        <v>8</v>
      </c>
      <c r="E35" s="62">
        <v>99</v>
      </c>
      <c r="F35" s="64">
        <v>2</v>
      </c>
      <c r="G35" s="64">
        <v>11</v>
      </c>
      <c r="H35" s="64">
        <v>1</v>
      </c>
      <c r="I35" s="65">
        <f t="shared" si="3"/>
        <v>117703.03999999999</v>
      </c>
      <c r="J35" s="65">
        <f t="shared" si="4"/>
        <v>1757973.6899999999</v>
      </c>
      <c r="K35" s="65">
        <f t="shared" si="5"/>
        <v>35514.620000000003</v>
      </c>
      <c r="L35" s="65">
        <f t="shared" si="6"/>
        <v>1911191.3500000001</v>
      </c>
      <c r="M35" s="66">
        <f t="shared" si="7"/>
        <v>1412.4000000000001</v>
      </c>
      <c r="N35" s="66">
        <f t="shared" si="8"/>
        <v>21095.700000000001</v>
      </c>
      <c r="O35" s="66">
        <f t="shared" si="9"/>
        <v>426.19999999999999</v>
      </c>
      <c r="P35" s="66">
        <f t="shared" si="10"/>
        <v>444.19999999999999</v>
      </c>
      <c r="Q35" s="66">
        <f t="shared" si="11"/>
        <v>64</v>
      </c>
      <c r="R35" s="67">
        <f t="shared" si="12"/>
        <v>23442.500000000004</v>
      </c>
      <c r="S35" s="68"/>
    </row>
    <row r="36" ht="13.5" customHeight="1">
      <c r="B36" s="16" t="s">
        <v>35</v>
      </c>
      <c r="C36" s="61">
        <f t="shared" si="2"/>
        <v>100</v>
      </c>
      <c r="D36" s="62">
        <v>3</v>
      </c>
      <c r="E36" s="63">
        <v>95</v>
      </c>
      <c r="F36" s="64">
        <v>2</v>
      </c>
      <c r="G36" s="64">
        <v>10</v>
      </c>
      <c r="H36" s="64">
        <v>1</v>
      </c>
      <c r="I36" s="65">
        <f t="shared" si="3"/>
        <v>44138.639999999999</v>
      </c>
      <c r="J36" s="65">
        <f t="shared" si="4"/>
        <v>1686944.45</v>
      </c>
      <c r="K36" s="65">
        <f t="shared" si="5"/>
        <v>35514.620000000003</v>
      </c>
      <c r="L36" s="65">
        <f t="shared" si="6"/>
        <v>1766597.71</v>
      </c>
      <c r="M36" s="66">
        <f t="shared" si="7"/>
        <v>529.70000000000005</v>
      </c>
      <c r="N36" s="66">
        <f t="shared" si="8"/>
        <v>20243.299999999999</v>
      </c>
      <c r="O36" s="66">
        <f t="shared" si="9"/>
        <v>426.19999999999999</v>
      </c>
      <c r="P36" s="66">
        <f t="shared" si="10"/>
        <v>403.80000000000001</v>
      </c>
      <c r="Q36" s="66">
        <f t="shared" si="11"/>
        <v>64</v>
      </c>
      <c r="R36" s="67">
        <f t="shared" si="12"/>
        <v>21667</v>
      </c>
      <c r="S36" s="68"/>
    </row>
    <row r="37" ht="13.5" customHeight="1">
      <c r="B37" s="16" t="s">
        <v>36</v>
      </c>
      <c r="C37" s="61">
        <f t="shared" si="2"/>
        <v>60</v>
      </c>
      <c r="D37" s="69">
        <v>5</v>
      </c>
      <c r="E37" s="62">
        <v>53</v>
      </c>
      <c r="F37" s="64">
        <v>2</v>
      </c>
      <c r="G37" s="64">
        <v>6</v>
      </c>
      <c r="H37" s="64">
        <v>2</v>
      </c>
      <c r="I37" s="65">
        <f t="shared" si="3"/>
        <v>73564.399999999994</v>
      </c>
      <c r="J37" s="65">
        <f t="shared" si="4"/>
        <v>941137.43000000005</v>
      </c>
      <c r="K37" s="65">
        <f t="shared" si="5"/>
        <v>35514.620000000003</v>
      </c>
      <c r="L37" s="65">
        <f t="shared" si="6"/>
        <v>1050216.4500000002</v>
      </c>
      <c r="M37" s="66">
        <f t="shared" si="7"/>
        <v>882.79999999999995</v>
      </c>
      <c r="N37" s="66">
        <f t="shared" si="8"/>
        <v>11293.6</v>
      </c>
      <c r="O37" s="66">
        <f t="shared" si="9"/>
        <v>426.19999999999999</v>
      </c>
      <c r="P37" s="66">
        <f t="shared" si="10"/>
        <v>242.30000000000001</v>
      </c>
      <c r="Q37" s="66">
        <f t="shared" si="11"/>
        <v>128</v>
      </c>
      <c r="R37" s="67">
        <f t="shared" si="12"/>
        <v>12972.9</v>
      </c>
      <c r="S37" s="68"/>
    </row>
    <row r="38" ht="13.5" customHeight="1">
      <c r="B38" s="16" t="s">
        <v>37</v>
      </c>
      <c r="C38" s="61">
        <f t="shared" si="2"/>
        <v>260</v>
      </c>
      <c r="D38" s="62">
        <v>30</v>
      </c>
      <c r="E38" s="63">
        <v>226</v>
      </c>
      <c r="F38" s="64">
        <v>4</v>
      </c>
      <c r="G38" s="64">
        <v>28</v>
      </c>
      <c r="H38" s="64">
        <v>18</v>
      </c>
      <c r="I38" s="65">
        <f t="shared" si="3"/>
        <v>441386.40000000002</v>
      </c>
      <c r="J38" s="65">
        <f t="shared" si="4"/>
        <v>4013152.0600000001</v>
      </c>
      <c r="K38" s="65">
        <f t="shared" si="5"/>
        <v>71029.240000000005</v>
      </c>
      <c r="L38" s="65">
        <f t="shared" si="6"/>
        <v>4525567.7000000002</v>
      </c>
      <c r="M38" s="66">
        <f t="shared" si="7"/>
        <v>5296.6000000000004</v>
      </c>
      <c r="N38" s="66">
        <f t="shared" si="8"/>
        <v>48157.800000000003</v>
      </c>
      <c r="O38" s="66">
        <f t="shared" si="9"/>
        <v>852.39999999999998</v>
      </c>
      <c r="P38" s="66">
        <f t="shared" si="10"/>
        <v>1130.7</v>
      </c>
      <c r="Q38" s="66">
        <f t="shared" si="11"/>
        <v>1152.3</v>
      </c>
      <c r="R38" s="67">
        <f t="shared" si="12"/>
        <v>56589.800000000003</v>
      </c>
      <c r="S38" s="68"/>
    </row>
    <row r="39" ht="13.5" customHeight="1">
      <c r="B39" s="16" t="s">
        <v>38</v>
      </c>
      <c r="C39" s="61">
        <f t="shared" si="2"/>
        <v>86</v>
      </c>
      <c r="D39" s="69">
        <v>5</v>
      </c>
      <c r="E39" s="62">
        <v>78</v>
      </c>
      <c r="F39" s="64">
        <v>3</v>
      </c>
      <c r="G39" s="64">
        <v>1</v>
      </c>
      <c r="H39" s="64">
        <v>2</v>
      </c>
      <c r="I39" s="65">
        <f t="shared" si="3"/>
        <v>73564.399999999994</v>
      </c>
      <c r="J39" s="65">
        <f t="shared" si="4"/>
        <v>1385070.1799999999</v>
      </c>
      <c r="K39" s="65">
        <f t="shared" si="5"/>
        <v>53271.93</v>
      </c>
      <c r="L39" s="65">
        <f t="shared" si="6"/>
        <v>1511906.5099999998</v>
      </c>
      <c r="M39" s="66">
        <f t="shared" si="7"/>
        <v>882.79999999999995</v>
      </c>
      <c r="N39" s="66">
        <f t="shared" si="8"/>
        <v>16620.799999999999</v>
      </c>
      <c r="O39" s="66">
        <f t="shared" si="9"/>
        <v>639.29999999999995</v>
      </c>
      <c r="P39" s="66">
        <f t="shared" si="10"/>
        <v>40.399999999999999</v>
      </c>
      <c r="Q39" s="66">
        <f t="shared" si="11"/>
        <v>128</v>
      </c>
      <c r="R39" s="67">
        <f t="shared" si="12"/>
        <v>18311.299999999999</v>
      </c>
      <c r="S39" s="68"/>
    </row>
    <row r="40" ht="13.5" customHeight="1">
      <c r="B40" s="16" t="s">
        <v>39</v>
      </c>
      <c r="C40" s="61">
        <f t="shared" si="2"/>
        <v>23</v>
      </c>
      <c r="D40" s="62">
        <v>4</v>
      </c>
      <c r="E40" s="63">
        <v>19</v>
      </c>
      <c r="F40" s="64">
        <v>0</v>
      </c>
      <c r="G40" s="64">
        <v>0</v>
      </c>
      <c r="H40" s="64">
        <v>0</v>
      </c>
      <c r="I40" s="65">
        <f t="shared" si="3"/>
        <v>58851.519999999997</v>
      </c>
      <c r="J40" s="65">
        <f t="shared" si="4"/>
        <v>337388.89000000001</v>
      </c>
      <c r="K40" s="65">
        <f t="shared" si="5"/>
        <v>0</v>
      </c>
      <c r="L40" s="65">
        <f t="shared" si="6"/>
        <v>396240.41000000003</v>
      </c>
      <c r="M40" s="66">
        <f t="shared" si="7"/>
        <v>706.20000000000005</v>
      </c>
      <c r="N40" s="66">
        <f t="shared" si="8"/>
        <v>4048.6999999999998</v>
      </c>
      <c r="O40" s="66">
        <f t="shared" si="9"/>
        <v>0</v>
      </c>
      <c r="P40" s="66">
        <f t="shared" si="10"/>
        <v>0</v>
      </c>
      <c r="Q40" s="66">
        <f t="shared" si="11"/>
        <v>0</v>
      </c>
      <c r="R40" s="67">
        <f t="shared" si="12"/>
        <v>4754.8999999999996</v>
      </c>
      <c r="S40" s="68"/>
    </row>
    <row r="41" ht="13.5" customHeight="1">
      <c r="B41" s="16" t="s">
        <v>40</v>
      </c>
      <c r="C41" s="61">
        <f t="shared" si="2"/>
        <v>70</v>
      </c>
      <c r="D41" s="69">
        <v>4</v>
      </c>
      <c r="E41" s="62">
        <v>64</v>
      </c>
      <c r="F41" s="64">
        <v>2</v>
      </c>
      <c r="G41" s="64">
        <v>9</v>
      </c>
      <c r="H41" s="64">
        <v>0</v>
      </c>
      <c r="I41" s="65">
        <f t="shared" si="3"/>
        <v>58851.519999999997</v>
      </c>
      <c r="J41" s="65">
        <f t="shared" si="4"/>
        <v>1136467.8400000001</v>
      </c>
      <c r="K41" s="65">
        <f t="shared" si="5"/>
        <v>35514.620000000003</v>
      </c>
      <c r="L41" s="65">
        <f t="shared" si="6"/>
        <v>1230833.9800000002</v>
      </c>
      <c r="M41" s="66">
        <f t="shared" si="7"/>
        <v>706.20000000000005</v>
      </c>
      <c r="N41" s="66">
        <f t="shared" si="8"/>
        <v>13637.6</v>
      </c>
      <c r="O41" s="66">
        <f t="shared" si="9"/>
        <v>426.19999999999999</v>
      </c>
      <c r="P41" s="66">
        <f t="shared" si="10"/>
        <v>363.39999999999998</v>
      </c>
      <c r="Q41" s="66">
        <f t="shared" si="11"/>
        <v>0</v>
      </c>
      <c r="R41" s="67">
        <f t="shared" si="12"/>
        <v>15133.400000000001</v>
      </c>
      <c r="S41" s="68"/>
    </row>
    <row r="42" ht="13.5" customHeight="1">
      <c r="B42" s="16" t="s">
        <v>41</v>
      </c>
      <c r="C42" s="61">
        <f t="shared" si="2"/>
        <v>90</v>
      </c>
      <c r="D42" s="62">
        <v>2</v>
      </c>
      <c r="E42" s="63">
        <v>88</v>
      </c>
      <c r="F42" s="64">
        <v>0</v>
      </c>
      <c r="G42" s="64">
        <v>10</v>
      </c>
      <c r="H42" s="64">
        <v>0</v>
      </c>
      <c r="I42" s="65">
        <f t="shared" si="3"/>
        <v>29425.759999999998</v>
      </c>
      <c r="J42" s="65">
        <f t="shared" si="4"/>
        <v>1562643.28</v>
      </c>
      <c r="K42" s="65">
        <f t="shared" si="5"/>
        <v>0</v>
      </c>
      <c r="L42" s="65">
        <f t="shared" si="6"/>
        <v>1592069.04</v>
      </c>
      <c r="M42" s="66">
        <f t="shared" si="7"/>
        <v>353.10000000000002</v>
      </c>
      <c r="N42" s="66">
        <f t="shared" si="8"/>
        <v>18751.700000000001</v>
      </c>
      <c r="O42" s="66">
        <f t="shared" si="9"/>
        <v>0</v>
      </c>
      <c r="P42" s="66">
        <f t="shared" si="10"/>
        <v>403.80000000000001</v>
      </c>
      <c r="Q42" s="66">
        <f t="shared" si="11"/>
        <v>0</v>
      </c>
      <c r="R42" s="67">
        <f t="shared" si="12"/>
        <v>19508.599999999999</v>
      </c>
      <c r="S42" s="68"/>
    </row>
    <row r="43" ht="13.5" customHeight="1">
      <c r="B43" s="16" t="s">
        <v>42</v>
      </c>
      <c r="C43" s="61">
        <f t="shared" si="2"/>
        <v>112</v>
      </c>
      <c r="D43" s="69">
        <v>10</v>
      </c>
      <c r="E43" s="62">
        <v>101</v>
      </c>
      <c r="F43" s="64">
        <v>1</v>
      </c>
      <c r="G43" s="64">
        <v>7</v>
      </c>
      <c r="H43" s="64">
        <v>0</v>
      </c>
      <c r="I43" s="65">
        <f t="shared" si="3"/>
        <v>147128.79999999999</v>
      </c>
      <c r="J43" s="65">
        <f t="shared" si="4"/>
        <v>1793488.3100000001</v>
      </c>
      <c r="K43" s="65">
        <f t="shared" si="5"/>
        <v>17757.310000000001</v>
      </c>
      <c r="L43" s="65">
        <f t="shared" si="6"/>
        <v>1958374.4200000002</v>
      </c>
      <c r="M43" s="66">
        <f t="shared" si="7"/>
        <v>1765.5</v>
      </c>
      <c r="N43" s="66">
        <f t="shared" si="8"/>
        <v>21521.900000000001</v>
      </c>
      <c r="O43" s="66">
        <f t="shared" si="9"/>
        <v>213.09999999999999</v>
      </c>
      <c r="P43" s="66">
        <f t="shared" si="10"/>
        <v>282.69999999999999</v>
      </c>
      <c r="Q43" s="66">
        <f t="shared" si="11"/>
        <v>0</v>
      </c>
      <c r="R43" s="67">
        <f t="shared" si="12"/>
        <v>23783.200000000001</v>
      </c>
      <c r="S43" s="68"/>
    </row>
    <row r="44" ht="13.5" customHeight="1">
      <c r="B44" s="16" t="s">
        <v>43</v>
      </c>
      <c r="C44" s="61">
        <f t="shared" si="2"/>
        <v>36</v>
      </c>
      <c r="D44" s="62">
        <v>2</v>
      </c>
      <c r="E44" s="63">
        <v>34</v>
      </c>
      <c r="F44" s="64">
        <v>0</v>
      </c>
      <c r="G44" s="64">
        <v>0</v>
      </c>
      <c r="H44" s="64">
        <v>5</v>
      </c>
      <c r="I44" s="65">
        <f t="shared" si="3"/>
        <v>29425.759999999998</v>
      </c>
      <c r="J44" s="65">
        <f t="shared" si="4"/>
        <v>603748.54000000004</v>
      </c>
      <c r="K44" s="65">
        <f t="shared" si="5"/>
        <v>0</v>
      </c>
      <c r="L44" s="65">
        <f t="shared" si="6"/>
        <v>633174.30000000005</v>
      </c>
      <c r="M44" s="66">
        <f t="shared" si="7"/>
        <v>353.10000000000002</v>
      </c>
      <c r="N44" s="66">
        <f t="shared" si="8"/>
        <v>7245</v>
      </c>
      <c r="O44" s="66">
        <f t="shared" si="9"/>
        <v>0</v>
      </c>
      <c r="P44" s="66">
        <f t="shared" si="10"/>
        <v>0</v>
      </c>
      <c r="Q44" s="66">
        <f t="shared" si="11"/>
        <v>320.10000000000002</v>
      </c>
      <c r="R44" s="67">
        <f t="shared" si="12"/>
        <v>7918.2000000000007</v>
      </c>
      <c r="S44" s="68"/>
    </row>
    <row r="45" ht="13.5" customHeight="1">
      <c r="B45" s="16" t="s">
        <v>44</v>
      </c>
      <c r="C45" s="61">
        <f t="shared" si="2"/>
        <v>63</v>
      </c>
      <c r="D45" s="69">
        <v>0</v>
      </c>
      <c r="E45" s="62">
        <v>60</v>
      </c>
      <c r="F45" s="64">
        <v>3</v>
      </c>
      <c r="G45" s="64">
        <v>4</v>
      </c>
      <c r="H45" s="64">
        <v>5</v>
      </c>
      <c r="I45" s="65">
        <f t="shared" si="3"/>
        <v>0</v>
      </c>
      <c r="J45" s="65">
        <f t="shared" si="4"/>
        <v>1065438.6000000001</v>
      </c>
      <c r="K45" s="65">
        <f t="shared" si="5"/>
        <v>53271.93</v>
      </c>
      <c r="L45" s="65">
        <f t="shared" si="6"/>
        <v>1118710.53</v>
      </c>
      <c r="M45" s="66">
        <f t="shared" si="7"/>
        <v>0</v>
      </c>
      <c r="N45" s="66">
        <f t="shared" si="8"/>
        <v>12785.299999999999</v>
      </c>
      <c r="O45" s="66">
        <f t="shared" si="9"/>
        <v>639.29999999999995</v>
      </c>
      <c r="P45" s="66">
        <f t="shared" si="10"/>
        <v>161.5</v>
      </c>
      <c r="Q45" s="66">
        <f t="shared" si="11"/>
        <v>320.10000000000002</v>
      </c>
      <c r="R45" s="67">
        <f t="shared" si="12"/>
        <v>13906.199999999999</v>
      </c>
      <c r="S45" s="68"/>
    </row>
    <row r="46" ht="13.5" customHeight="1">
      <c r="B46" s="16" t="s">
        <v>45</v>
      </c>
      <c r="C46" s="61">
        <f t="shared" si="2"/>
        <v>75</v>
      </c>
      <c r="D46" s="62">
        <v>2</v>
      </c>
      <c r="E46" s="63">
        <v>62</v>
      </c>
      <c r="F46" s="64">
        <v>11</v>
      </c>
      <c r="G46" s="64">
        <v>9</v>
      </c>
      <c r="H46" s="64">
        <v>1</v>
      </c>
      <c r="I46" s="65">
        <f t="shared" si="3"/>
        <v>29425.759999999998</v>
      </c>
      <c r="J46" s="65">
        <f t="shared" si="4"/>
        <v>1100953.22</v>
      </c>
      <c r="K46" s="65">
        <f t="shared" si="5"/>
        <v>195330.41</v>
      </c>
      <c r="L46" s="65">
        <f t="shared" si="6"/>
        <v>1325709.3899999999</v>
      </c>
      <c r="M46" s="66">
        <f t="shared" si="7"/>
        <v>353.10000000000002</v>
      </c>
      <c r="N46" s="66">
        <f t="shared" si="8"/>
        <v>13211.4</v>
      </c>
      <c r="O46" s="66">
        <f t="shared" si="9"/>
        <v>2344</v>
      </c>
      <c r="P46" s="66">
        <f t="shared" si="10"/>
        <v>363.39999999999998</v>
      </c>
      <c r="Q46" s="66">
        <f t="shared" si="11"/>
        <v>64</v>
      </c>
      <c r="R46" s="67">
        <f t="shared" si="12"/>
        <v>16335.9</v>
      </c>
      <c r="S46" s="68"/>
    </row>
    <row r="47" ht="13.5" customHeight="1">
      <c r="B47" s="16" t="s">
        <v>46</v>
      </c>
      <c r="C47" s="61">
        <f t="shared" si="2"/>
        <v>100</v>
      </c>
      <c r="D47" s="69">
        <v>5</v>
      </c>
      <c r="E47" s="62">
        <v>93</v>
      </c>
      <c r="F47" s="64">
        <v>2</v>
      </c>
      <c r="G47" s="64">
        <v>20</v>
      </c>
      <c r="H47" s="64">
        <v>0</v>
      </c>
      <c r="I47" s="65">
        <f t="shared" si="3"/>
        <v>73564.399999999994</v>
      </c>
      <c r="J47" s="65">
        <f t="shared" si="4"/>
        <v>1651429.8300000001</v>
      </c>
      <c r="K47" s="65">
        <f t="shared" si="5"/>
        <v>35514.620000000003</v>
      </c>
      <c r="L47" s="65">
        <f t="shared" si="6"/>
        <v>1760508.8500000001</v>
      </c>
      <c r="M47" s="66">
        <f t="shared" si="7"/>
        <v>882.79999999999995</v>
      </c>
      <c r="N47" s="66">
        <f t="shared" si="8"/>
        <v>19817.200000000001</v>
      </c>
      <c r="O47" s="66">
        <f t="shared" si="9"/>
        <v>426.19999999999999</v>
      </c>
      <c r="P47" s="66">
        <f t="shared" si="10"/>
        <v>807.60000000000002</v>
      </c>
      <c r="Q47" s="66">
        <f t="shared" si="11"/>
        <v>0</v>
      </c>
      <c r="R47" s="67">
        <f t="shared" si="12"/>
        <v>21933.799999999999</v>
      </c>
      <c r="S47" s="68"/>
    </row>
    <row r="48" ht="13.5" customHeight="1">
      <c r="B48" s="16" t="s">
        <v>47</v>
      </c>
      <c r="C48" s="61">
        <f t="shared" si="2"/>
        <v>29</v>
      </c>
      <c r="D48" s="62">
        <v>3</v>
      </c>
      <c r="E48" s="63">
        <v>26</v>
      </c>
      <c r="F48" s="64">
        <v>0</v>
      </c>
      <c r="G48" s="64">
        <v>1</v>
      </c>
      <c r="H48" s="64">
        <v>7</v>
      </c>
      <c r="I48" s="65">
        <f t="shared" si="3"/>
        <v>44138.639999999999</v>
      </c>
      <c r="J48" s="65">
        <f t="shared" si="4"/>
        <v>461690.06</v>
      </c>
      <c r="K48" s="65">
        <f t="shared" si="5"/>
        <v>0</v>
      </c>
      <c r="L48" s="65">
        <f t="shared" si="6"/>
        <v>505828.70000000001</v>
      </c>
      <c r="M48" s="66">
        <f t="shared" si="7"/>
        <v>529.70000000000005</v>
      </c>
      <c r="N48" s="66">
        <f t="shared" si="8"/>
        <v>5540.3000000000002</v>
      </c>
      <c r="O48" s="66">
        <f t="shared" si="9"/>
        <v>0</v>
      </c>
      <c r="P48" s="66">
        <f t="shared" si="10"/>
        <v>40.399999999999999</v>
      </c>
      <c r="Q48" s="66">
        <f t="shared" si="11"/>
        <v>448.10000000000002</v>
      </c>
      <c r="R48" s="67">
        <f t="shared" si="12"/>
        <v>6558.5</v>
      </c>
      <c r="S48" s="68"/>
    </row>
    <row r="49" ht="13.5" customHeight="1">
      <c r="B49" s="16" t="s">
        <v>48</v>
      </c>
      <c r="C49" s="61">
        <f t="shared" si="2"/>
        <v>53</v>
      </c>
      <c r="D49" s="69">
        <v>1</v>
      </c>
      <c r="E49" s="62">
        <v>50</v>
      </c>
      <c r="F49" s="64">
        <v>2</v>
      </c>
      <c r="G49" s="64">
        <v>2</v>
      </c>
      <c r="H49" s="64">
        <v>9</v>
      </c>
      <c r="I49" s="65">
        <f t="shared" si="3"/>
        <v>14712.879999999999</v>
      </c>
      <c r="J49" s="65">
        <f t="shared" si="4"/>
        <v>887865.5</v>
      </c>
      <c r="K49" s="65">
        <f t="shared" si="5"/>
        <v>35514.620000000003</v>
      </c>
      <c r="L49" s="65">
        <f t="shared" si="6"/>
        <v>938093</v>
      </c>
      <c r="M49" s="66">
        <f t="shared" si="7"/>
        <v>176.59999999999999</v>
      </c>
      <c r="N49" s="66">
        <f t="shared" si="8"/>
        <v>10654.4</v>
      </c>
      <c r="O49" s="66">
        <f t="shared" si="9"/>
        <v>426.19999999999999</v>
      </c>
      <c r="P49" s="66">
        <f t="shared" si="10"/>
        <v>80.799999999999997</v>
      </c>
      <c r="Q49" s="66">
        <f t="shared" si="11"/>
        <v>576.10000000000002</v>
      </c>
      <c r="R49" s="67">
        <f t="shared" si="12"/>
        <v>11914.1</v>
      </c>
      <c r="S49" s="68"/>
    </row>
    <row r="50" ht="13.5" customHeight="1">
      <c r="B50" s="16" t="s">
        <v>49</v>
      </c>
      <c r="C50" s="61">
        <f t="shared" si="2"/>
        <v>32</v>
      </c>
      <c r="D50" s="62">
        <v>7</v>
      </c>
      <c r="E50" s="63">
        <v>23</v>
      </c>
      <c r="F50" s="64">
        <v>2</v>
      </c>
      <c r="G50" s="64">
        <v>3</v>
      </c>
      <c r="H50" s="64">
        <v>1</v>
      </c>
      <c r="I50" s="65">
        <f t="shared" si="3"/>
        <v>102990.16</v>
      </c>
      <c r="J50" s="65">
        <f t="shared" si="4"/>
        <v>408418.13</v>
      </c>
      <c r="K50" s="65">
        <f t="shared" si="5"/>
        <v>35514.620000000003</v>
      </c>
      <c r="L50" s="65">
        <f t="shared" si="6"/>
        <v>546922.91000000003</v>
      </c>
      <c r="M50" s="66">
        <f t="shared" si="7"/>
        <v>1235.9000000000001</v>
      </c>
      <c r="N50" s="66">
        <f t="shared" si="8"/>
        <v>4901</v>
      </c>
      <c r="O50" s="66">
        <f t="shared" si="9"/>
        <v>426.19999999999999</v>
      </c>
      <c r="P50" s="66">
        <f t="shared" si="10"/>
        <v>121.09999999999999</v>
      </c>
      <c r="Q50" s="66">
        <f t="shared" si="11"/>
        <v>64</v>
      </c>
      <c r="R50" s="67">
        <f t="shared" si="12"/>
        <v>6748.1999999999998</v>
      </c>
      <c r="S50" s="68"/>
    </row>
    <row r="51" ht="13.5" customHeight="1">
      <c r="B51" s="16" t="s">
        <v>50</v>
      </c>
      <c r="C51" s="61">
        <f t="shared" si="2"/>
        <v>88</v>
      </c>
      <c r="D51" s="69">
        <v>6</v>
      </c>
      <c r="E51" s="62">
        <v>80</v>
      </c>
      <c r="F51" s="64">
        <v>2</v>
      </c>
      <c r="G51" s="64">
        <v>10</v>
      </c>
      <c r="H51" s="64">
        <v>0</v>
      </c>
      <c r="I51" s="65">
        <f t="shared" si="3"/>
        <v>88277.279999999999</v>
      </c>
      <c r="J51" s="65">
        <f t="shared" si="4"/>
        <v>1420584.8</v>
      </c>
      <c r="K51" s="65">
        <f t="shared" si="5"/>
        <v>35514.620000000003</v>
      </c>
      <c r="L51" s="65">
        <f t="shared" si="6"/>
        <v>1544376.7000000002</v>
      </c>
      <c r="M51" s="66">
        <f t="shared" si="7"/>
        <v>1059.3</v>
      </c>
      <c r="N51" s="66">
        <f t="shared" si="8"/>
        <v>17047</v>
      </c>
      <c r="O51" s="66">
        <f t="shared" si="9"/>
        <v>426.19999999999999</v>
      </c>
      <c r="P51" s="66">
        <f t="shared" si="10"/>
        <v>403.80000000000001</v>
      </c>
      <c r="Q51" s="66">
        <f t="shared" si="11"/>
        <v>0</v>
      </c>
      <c r="R51" s="67">
        <f t="shared" si="12"/>
        <v>18936.299999999999</v>
      </c>
      <c r="S51" s="68"/>
    </row>
    <row r="52" ht="13.5" customHeight="1">
      <c r="B52" s="16" t="s">
        <v>51</v>
      </c>
      <c r="C52" s="61">
        <f t="shared" si="2"/>
        <v>16</v>
      </c>
      <c r="D52" s="62">
        <v>4</v>
      </c>
      <c r="E52" s="63">
        <v>12</v>
      </c>
      <c r="F52" s="64">
        <v>0</v>
      </c>
      <c r="G52" s="64">
        <v>0</v>
      </c>
      <c r="H52" s="64">
        <v>0</v>
      </c>
      <c r="I52" s="65">
        <f t="shared" si="3"/>
        <v>58851.519999999997</v>
      </c>
      <c r="J52" s="65">
        <f t="shared" si="4"/>
        <v>213087.72</v>
      </c>
      <c r="K52" s="65">
        <f t="shared" si="5"/>
        <v>0</v>
      </c>
      <c r="L52" s="65">
        <f t="shared" si="6"/>
        <v>271939.23999999999</v>
      </c>
      <c r="M52" s="66">
        <f t="shared" si="7"/>
        <v>706.20000000000005</v>
      </c>
      <c r="N52" s="66">
        <f t="shared" si="8"/>
        <v>2557.0999999999999</v>
      </c>
      <c r="O52" s="66">
        <f t="shared" si="9"/>
        <v>0</v>
      </c>
      <c r="P52" s="66">
        <f t="shared" si="10"/>
        <v>0</v>
      </c>
      <c r="Q52" s="66">
        <f t="shared" si="11"/>
        <v>0</v>
      </c>
      <c r="R52" s="67">
        <f t="shared" si="12"/>
        <v>3263.3000000000002</v>
      </c>
      <c r="S52" s="68"/>
    </row>
    <row r="53" ht="13.5" customHeight="1">
      <c r="B53" s="16" t="s">
        <v>52</v>
      </c>
      <c r="C53" s="61">
        <f t="shared" si="2"/>
        <v>45</v>
      </c>
      <c r="D53" s="69">
        <v>9</v>
      </c>
      <c r="E53" s="62">
        <v>35</v>
      </c>
      <c r="F53" s="64">
        <v>1</v>
      </c>
      <c r="G53" s="64">
        <v>8</v>
      </c>
      <c r="H53" s="64">
        <v>0</v>
      </c>
      <c r="I53" s="65">
        <f t="shared" si="3"/>
        <v>132415.92000000001</v>
      </c>
      <c r="J53" s="65">
        <f t="shared" si="4"/>
        <v>621505.84999999998</v>
      </c>
      <c r="K53" s="65">
        <f t="shared" si="5"/>
        <v>17757.310000000001</v>
      </c>
      <c r="L53" s="65">
        <f t="shared" si="6"/>
        <v>771679.08000000007</v>
      </c>
      <c r="M53" s="66">
        <f t="shared" si="7"/>
        <v>1589</v>
      </c>
      <c r="N53" s="66">
        <f t="shared" si="8"/>
        <v>7458.1000000000004</v>
      </c>
      <c r="O53" s="66">
        <f t="shared" si="9"/>
        <v>213.09999999999999</v>
      </c>
      <c r="P53" s="66">
        <f t="shared" si="10"/>
        <v>323</v>
      </c>
      <c r="Q53" s="66">
        <f t="shared" si="11"/>
        <v>0</v>
      </c>
      <c r="R53" s="67">
        <f t="shared" si="12"/>
        <v>9583.2000000000007</v>
      </c>
      <c r="S53" s="68"/>
    </row>
    <row r="54" s="18" customFormat="1" ht="13.5" customHeight="1">
      <c r="B54" s="19" t="s">
        <v>53</v>
      </c>
      <c r="C54" s="72">
        <f t="shared" ref="C54:H54" si="13">SUM(C20:C53)</f>
        <v>2452</v>
      </c>
      <c r="D54" s="72">
        <f t="shared" si="13"/>
        <v>180</v>
      </c>
      <c r="E54" s="72">
        <f t="shared" si="13"/>
        <v>2207</v>
      </c>
      <c r="F54" s="73">
        <f t="shared" si="13"/>
        <v>65</v>
      </c>
      <c r="G54" s="72">
        <f t="shared" si="13"/>
        <v>201</v>
      </c>
      <c r="H54" s="72">
        <f t="shared" si="13"/>
        <v>109</v>
      </c>
      <c r="I54" s="74">
        <f t="shared" ref="I54:R54" si="14">SUM(I20:I53)</f>
        <v>2648318.399999999</v>
      </c>
      <c r="J54" s="74">
        <f t="shared" si="14"/>
        <v>39190383.170000002</v>
      </c>
      <c r="K54" s="74">
        <f t="shared" si="14"/>
        <v>1154225.1500000006</v>
      </c>
      <c r="L54" s="74">
        <f t="shared" si="14"/>
        <v>42992926.720000006</v>
      </c>
      <c r="M54" s="74">
        <f t="shared" si="14"/>
        <v>31779.999999999996</v>
      </c>
      <c r="N54" s="74">
        <f t="shared" si="14"/>
        <v>470284.70000000001</v>
      </c>
      <c r="O54" s="74">
        <f t="shared" si="14"/>
        <v>13851.200000000003</v>
      </c>
      <c r="P54" s="74">
        <f t="shared" si="14"/>
        <v>8116.3999999999996</v>
      </c>
      <c r="Q54" s="74">
        <f t="shared" si="14"/>
        <v>6977.6000000000013</v>
      </c>
      <c r="R54" s="74">
        <f t="shared" si="14"/>
        <v>531009.90000000002</v>
      </c>
    </row>
    <row r="55" ht="13.5" customHeight="1">
      <c r="B55" s="16" t="s">
        <v>54</v>
      </c>
      <c r="C55" s="61">
        <f>D55+E55+F55</f>
        <v>830</v>
      </c>
      <c r="D55" s="69">
        <v>130</v>
      </c>
      <c r="E55" s="69">
        <v>677</v>
      </c>
      <c r="F55" s="69">
        <v>23</v>
      </c>
      <c r="G55" s="69">
        <v>70</v>
      </c>
      <c r="H55" s="69">
        <v>3</v>
      </c>
      <c r="I55" s="65">
        <f>ROUND(D55*$H$13,2)</f>
        <v>1912674.3999999999</v>
      </c>
      <c r="J55" s="65">
        <f>ROUND(E55*$H$14,2)</f>
        <v>12021698.869999999</v>
      </c>
      <c r="K55" s="65">
        <f>ROUND(F55*$H$14,2)</f>
        <v>408418.13</v>
      </c>
      <c r="L55" s="65">
        <f>I55+J55+K55</f>
        <v>14342791.4</v>
      </c>
      <c r="M55" s="66">
        <f>ROUND(I55*12/1000,1)</f>
        <v>22952.099999999999</v>
      </c>
      <c r="N55" s="66">
        <f>ROUND(J55*12/1000,1)</f>
        <v>144260.39999999999</v>
      </c>
      <c r="O55" s="66">
        <f>ROUND(K55*12/1000,1)</f>
        <v>4901</v>
      </c>
      <c r="P55" s="66">
        <f>ROUND(G55*$P$13/1000,1)</f>
        <v>2826.5999999999999</v>
      </c>
      <c r="Q55" s="66">
        <f>ROUND(H55*$P$14/1000,1)</f>
        <v>192</v>
      </c>
      <c r="R55" s="67">
        <f>SUM(M55:Q55)</f>
        <v>175132.10000000001</v>
      </c>
    </row>
    <row r="56" s="18" customFormat="1" ht="13.5" customHeight="1">
      <c r="B56" s="75" t="s">
        <v>98</v>
      </c>
      <c r="C56" s="72">
        <f>SUM(C54:C55)</f>
        <v>3282</v>
      </c>
      <c r="D56" s="72">
        <f t="shared" ref="D56:H56" si="15">SUM(D54:D55)</f>
        <v>310</v>
      </c>
      <c r="E56" s="72">
        <f t="shared" si="15"/>
        <v>2884</v>
      </c>
      <c r="F56" s="72">
        <f t="shared" si="15"/>
        <v>88</v>
      </c>
      <c r="G56" s="72">
        <f t="shared" si="15"/>
        <v>271</v>
      </c>
      <c r="H56" s="72">
        <f t="shared" si="15"/>
        <v>112</v>
      </c>
      <c r="I56" s="76">
        <f t="shared" ref="I56:R56" si="16">SUM(I54:I55)</f>
        <v>4560992.7999999989</v>
      </c>
      <c r="J56" s="76">
        <f t="shared" si="16"/>
        <v>51212082.039999999</v>
      </c>
      <c r="K56" s="76">
        <f t="shared" si="16"/>
        <v>1562643.2800000007</v>
      </c>
      <c r="L56" s="76">
        <f t="shared" si="16"/>
        <v>57335718.120000005</v>
      </c>
      <c r="M56" s="76">
        <f t="shared" si="16"/>
        <v>54732.099999999991</v>
      </c>
      <c r="N56" s="76">
        <f t="shared" si="16"/>
        <v>614545.09999999998</v>
      </c>
      <c r="O56" s="76">
        <f t="shared" si="16"/>
        <v>18752.200000000004</v>
      </c>
      <c r="P56" s="76">
        <f t="shared" si="16"/>
        <v>10943</v>
      </c>
      <c r="Q56" s="76">
        <f t="shared" si="16"/>
        <v>7169.6000000000013</v>
      </c>
      <c r="R56" s="76">
        <f t="shared" si="16"/>
        <v>706142</v>
      </c>
    </row>
    <row r="57" ht="13.199999999999999">
      <c r="B57" s="25" t="s">
        <v>99</v>
      </c>
      <c r="D57" s="1" t="s">
        <v>100</v>
      </c>
    </row>
    <row r="58" s="24" customFormat="1" ht="15">
      <c r="B58" s="25" t="s">
        <v>101</v>
      </c>
      <c r="C58" s="1"/>
      <c r="D58" s="1" t="s">
        <v>102</v>
      </c>
      <c r="H58" s="77"/>
      <c r="L58" s="78"/>
      <c r="M58" s="78"/>
      <c r="N58" s="78"/>
      <c r="O58" s="78"/>
      <c r="P58" s="79"/>
      <c r="Q58" s="29"/>
      <c r="R58" s="29"/>
    </row>
    <row r="59" ht="17.25">
      <c r="B59" s="80"/>
      <c r="E59" s="36"/>
      <c r="F59" s="36"/>
      <c r="I59" s="81"/>
    </row>
    <row r="60" ht="13.199999999999999">
      <c r="C60" s="25"/>
    </row>
    <row r="61" ht="12.75" customHeight="1">
      <c r="B61" s="82" t="s">
        <v>103</v>
      </c>
      <c r="C61" s="82"/>
      <c r="D61" s="82"/>
      <c r="E61" s="82"/>
      <c r="F61" s="82"/>
      <c r="G61" s="83"/>
      <c r="H61" s="83"/>
      <c r="I61" s="84"/>
      <c r="J61" s="85"/>
      <c r="K61" s="86"/>
      <c r="L61" s="86"/>
      <c r="M61" s="86"/>
      <c r="N61" s="86"/>
    </row>
    <row r="62" ht="28.5" customHeight="1">
      <c r="B62" s="82"/>
      <c r="C62" s="82"/>
      <c r="D62" s="82"/>
      <c r="E62" s="82"/>
      <c r="F62" s="82"/>
      <c r="G62" s="87"/>
      <c r="H62" s="87"/>
      <c r="I62" s="88"/>
      <c r="J62" s="89"/>
      <c r="K62" s="88"/>
      <c r="L62" s="88"/>
      <c r="M62" s="86"/>
      <c r="N62" s="90" t="s">
        <v>104</v>
      </c>
    </row>
  </sheetData>
  <mergeCells count="27">
    <mergeCell ref="B1:R1"/>
    <mergeCell ref="B3:R3"/>
    <mergeCell ref="B5:R6"/>
    <mergeCell ref="B7:R8"/>
    <mergeCell ref="G11:H11"/>
    <mergeCell ref="P11:Q11"/>
    <mergeCell ref="I13:J13"/>
    <mergeCell ref="I14:J14"/>
    <mergeCell ref="B15:C15"/>
    <mergeCell ref="B16:B18"/>
    <mergeCell ref="C16:H16"/>
    <mergeCell ref="I16:L16"/>
    <mergeCell ref="M16:R16"/>
    <mergeCell ref="C17:C18"/>
    <mergeCell ref="D17:F17"/>
    <mergeCell ref="G17:H17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R17:R18"/>
    <mergeCell ref="B61:F62"/>
  </mergeCells>
  <printOptions headings="0" gridLines="0"/>
  <pageMargins left="0" right="0" top="0.23622000000000001" bottom="0.19684999999999997" header="0.19684999999999997" footer="0.19684999999999997"/>
  <pageSetup paperSize="9" scale="6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0"/>
  </sheetPr>
  <sheetViews>
    <sheetView view="pageBreakPreview" topLeftCell="A31" zoomScale="90" workbookViewId="0">
      <selection activeCell="K32" activeCellId="0" sqref="K32"/>
    </sheetView>
  </sheetViews>
  <sheetFormatPr defaultColWidth="9.109375" defaultRowHeight="12.75" customHeight="1"/>
  <cols>
    <col customWidth="1" min="1" max="1" style="1" width="3.6640625"/>
    <col customWidth="1" min="2" max="2" style="1" width="20.88671875"/>
    <col customWidth="1" min="3" max="3" style="1" width="10"/>
    <col customWidth="1" min="4" max="4" style="1" width="10.44140625"/>
    <col customWidth="1" min="5" max="5" style="1" width="11.44140625"/>
    <col customWidth="1" min="6" max="6" style="1" width="11.5546875"/>
    <col customWidth="1" min="7" max="7" style="1" width="15.109375"/>
    <col customWidth="1" min="8" max="8" style="1" width="14"/>
    <col customWidth="1" min="9" max="9" style="1" width="18.5546875"/>
    <col customWidth="1" min="10" max="10" style="1" width="18.88671875"/>
    <col customWidth="1" min="11" max="11" style="1" width="12.109375"/>
    <col customWidth="1" min="12" max="12" style="1" width="13.44140625"/>
    <col customWidth="1" min="13" max="13" style="1" width="18.33203125"/>
    <col customWidth="1" min="14" max="14" style="1" width="4.5546875"/>
    <col customWidth="1" min="15" max="15" style="1" width="11"/>
    <col customWidth="1" min="16" max="16" style="1" width="11.6640625"/>
    <col customWidth="1" min="17" max="17" style="1" width="15.88671875"/>
    <col customWidth="1" min="18" max="18" style="1" width="18.33203125"/>
    <col bestFit="1" customWidth="1" min="19" max="19" style="1" width="13.33203125"/>
    <col customWidth="1" min="20" max="257" style="1" width="9.109375"/>
    <col min="258" max="16384" style="1" width="9.109375"/>
  </cols>
  <sheetData>
    <row r="1" ht="32.2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P1" s="91"/>
      <c r="R1" s="91"/>
      <c r="S1" s="91"/>
    </row>
    <row r="2" ht="13.199999999999999">
      <c r="K2" s="92" t="s">
        <v>59</v>
      </c>
      <c r="P2" s="91"/>
      <c r="Q2" s="91"/>
      <c r="R2" s="91"/>
      <c r="S2" s="91"/>
    </row>
    <row r="3" ht="13.199999999999999">
      <c r="P3" s="93"/>
      <c r="Q3" s="93"/>
      <c r="R3" s="94"/>
      <c r="S3" s="93"/>
    </row>
    <row r="4" ht="13.800000000000001">
      <c r="A4" s="8" t="s">
        <v>105</v>
      </c>
      <c r="B4" s="8"/>
      <c r="C4" s="8"/>
      <c r="D4" s="8"/>
      <c r="E4" s="8"/>
      <c r="F4" s="8"/>
      <c r="G4" s="8"/>
      <c r="H4" s="8"/>
      <c r="I4" s="8"/>
      <c r="J4" s="8"/>
      <c r="K4" s="8"/>
      <c r="P4" s="95"/>
      <c r="Q4" s="95"/>
    </row>
    <row r="5" ht="14.25">
      <c r="A5" s="7" t="s">
        <v>61</v>
      </c>
      <c r="B5" s="7"/>
      <c r="C5" s="7"/>
      <c r="D5" s="7"/>
      <c r="E5" s="7"/>
      <c r="F5" s="7"/>
      <c r="G5" s="7"/>
      <c r="H5" s="7"/>
      <c r="I5" s="7"/>
      <c r="J5" s="7"/>
      <c r="K5" s="4"/>
      <c r="P5" s="93"/>
      <c r="Q5" s="93"/>
    </row>
    <row r="6" ht="31.5" customHeight="1">
      <c r="A6" s="8" t="s">
        <v>106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ht="15" customHeight="1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</row>
    <row r="8" ht="14.25">
      <c r="A8" s="7" t="s">
        <v>6</v>
      </c>
      <c r="B8" s="7"/>
      <c r="C8" s="7"/>
      <c r="D8" s="7"/>
      <c r="E8" s="7"/>
      <c r="F8" s="7"/>
      <c r="G8" s="7"/>
      <c r="H8" s="7"/>
      <c r="I8" s="7"/>
      <c r="J8" s="7"/>
      <c r="K8" s="4"/>
    </row>
    <row r="9" ht="14.25">
      <c r="A9" s="7"/>
      <c r="B9" s="7"/>
      <c r="C9" s="7"/>
      <c r="D9" s="7"/>
      <c r="E9" s="7"/>
      <c r="F9" s="7"/>
      <c r="G9" s="7"/>
      <c r="H9" s="7"/>
      <c r="I9" s="7"/>
      <c r="J9" s="7"/>
      <c r="K9" s="4"/>
      <c r="L9" s="95" t="s">
        <v>107</v>
      </c>
      <c r="M9" s="95" t="s">
        <v>108</v>
      </c>
      <c r="O9" s="1" t="s">
        <v>109</v>
      </c>
      <c r="Q9" s="1" t="s">
        <v>110</v>
      </c>
      <c r="R9" s="1" t="s">
        <v>111</v>
      </c>
    </row>
    <row r="10" ht="13.5" customHeight="1">
      <c r="D10" s="44"/>
      <c r="E10" s="44"/>
      <c r="F10" s="44"/>
      <c r="G10" s="44"/>
      <c r="H10" s="96" t="s">
        <v>112</v>
      </c>
      <c r="I10" s="96"/>
      <c r="J10" s="97">
        <v>21807.200000000001</v>
      </c>
      <c r="K10" s="98"/>
      <c r="L10" s="95"/>
      <c r="M10" s="95"/>
      <c r="O10" s="99" t="s">
        <v>113</v>
      </c>
      <c r="Q10" s="99"/>
      <c r="R10" s="99"/>
    </row>
    <row r="11" ht="22.5" customHeight="1">
      <c r="D11" s="44"/>
      <c r="E11" s="100"/>
      <c r="F11" s="100"/>
      <c r="G11" s="100"/>
      <c r="H11" s="100"/>
      <c r="I11" s="100"/>
      <c r="J11" s="100"/>
      <c r="K11" s="100"/>
      <c r="L11" s="93">
        <v>17457.630000000001</v>
      </c>
      <c r="M11" s="93">
        <v>18766.950000000001</v>
      </c>
      <c r="N11" s="94"/>
      <c r="O11" s="93">
        <v>21807.200000000001</v>
      </c>
      <c r="Q11" s="93">
        <v>21807.200000000001</v>
      </c>
      <c r="R11" s="93">
        <v>23442.740000000002</v>
      </c>
    </row>
    <row r="12" ht="8.25" customHeight="1">
      <c r="K12" s="101"/>
    </row>
    <row r="13" ht="21" customHeight="1">
      <c r="A13" s="50" t="s">
        <v>114</v>
      </c>
      <c r="B13" s="50" t="s">
        <v>8</v>
      </c>
      <c r="C13" s="50" t="s">
        <v>115</v>
      </c>
      <c r="D13" s="50"/>
      <c r="E13" s="50"/>
      <c r="F13" s="50"/>
      <c r="G13" s="102" t="s">
        <v>116</v>
      </c>
      <c r="H13" s="102"/>
      <c r="I13" s="102"/>
      <c r="J13" s="102"/>
      <c r="K13" s="50" t="s">
        <v>117</v>
      </c>
    </row>
    <row r="14" ht="90" customHeight="1">
      <c r="A14" s="50"/>
      <c r="B14" s="50"/>
      <c r="C14" s="50" t="s">
        <v>118</v>
      </c>
      <c r="D14" s="50" t="s">
        <v>119</v>
      </c>
      <c r="E14" s="50" t="s">
        <v>120</v>
      </c>
      <c r="F14" s="50" t="s">
        <v>121</v>
      </c>
      <c r="G14" s="50" t="s">
        <v>122</v>
      </c>
      <c r="H14" s="50" t="s">
        <v>123</v>
      </c>
      <c r="I14" s="50" t="s">
        <v>124</v>
      </c>
      <c r="J14" s="50" t="s">
        <v>125</v>
      </c>
      <c r="K14" s="50"/>
    </row>
    <row r="15" ht="44.25" customHeight="1">
      <c r="A15" s="50"/>
      <c r="B15" s="50"/>
      <c r="C15" s="50"/>
      <c r="D15" s="50"/>
      <c r="E15" s="50"/>
      <c r="F15" s="50"/>
      <c r="G15" s="50" t="s">
        <v>126</v>
      </c>
      <c r="H15" s="50" t="s">
        <v>127</v>
      </c>
      <c r="I15" s="50" t="s">
        <v>128</v>
      </c>
      <c r="J15" s="50" t="s">
        <v>129</v>
      </c>
      <c r="K15" s="50"/>
    </row>
    <row r="16" ht="19.5">
      <c r="A16" s="14">
        <v>1</v>
      </c>
      <c r="B16" s="14">
        <v>2</v>
      </c>
      <c r="C16" s="103">
        <v>3</v>
      </c>
      <c r="D16" s="103">
        <v>4</v>
      </c>
      <c r="E16" s="103">
        <v>5</v>
      </c>
      <c r="F16" s="103">
        <v>6</v>
      </c>
      <c r="G16" s="14">
        <v>7</v>
      </c>
      <c r="H16" s="14">
        <v>8</v>
      </c>
      <c r="I16" s="14">
        <v>9</v>
      </c>
      <c r="J16" s="14">
        <v>10</v>
      </c>
      <c r="K16" s="14" t="s">
        <v>130</v>
      </c>
    </row>
    <row r="17" ht="15.75" customHeight="1">
      <c r="A17" s="16">
        <v>1</v>
      </c>
      <c r="B17" s="16" t="s">
        <v>19</v>
      </c>
      <c r="C17" s="104">
        <v>33</v>
      </c>
      <c r="D17" s="105">
        <v>66</v>
      </c>
      <c r="E17" s="106">
        <v>22</v>
      </c>
      <c r="F17" s="106">
        <v>10</v>
      </c>
      <c r="G17" s="107">
        <f t="shared" ref="G17:G50" si="17">ROUND($J$10*E17*0.2,2)</f>
        <v>95951.679999999993</v>
      </c>
      <c r="H17" s="108">
        <f t="shared" ref="H17:H50" si="18">ROUND($J$10*F17*0.2,2)</f>
        <v>43614.400000000001</v>
      </c>
      <c r="I17" s="108">
        <f t="shared" ref="I17:I50" si="19">ROUND(($J$10*C17+G17+H17)*1.25*1.302,2)</f>
        <v>1398353.99</v>
      </c>
      <c r="J17" s="66">
        <f t="shared" ref="J17:J50" si="20">ROUND(I17*12/1000,1)</f>
        <v>16780.200000000001</v>
      </c>
      <c r="K17" s="67">
        <f t="shared" ref="K17:K50" si="21">ROUND(J17+J17/12*3*0.075,1)</f>
        <v>17094.799999999999</v>
      </c>
      <c r="L17" s="109"/>
    </row>
    <row r="18" ht="15.75" customHeight="1">
      <c r="A18" s="16">
        <v>2</v>
      </c>
      <c r="B18" s="16" t="s">
        <v>20</v>
      </c>
      <c r="C18" s="110">
        <v>47</v>
      </c>
      <c r="D18" s="105">
        <v>81</v>
      </c>
      <c r="E18" s="106">
        <v>45</v>
      </c>
      <c r="F18" s="106">
        <v>60</v>
      </c>
      <c r="G18" s="107">
        <f t="shared" si="17"/>
        <v>196264.79999999999</v>
      </c>
      <c r="H18" s="108">
        <f t="shared" si="18"/>
        <v>261686.39999999999</v>
      </c>
      <c r="I18" s="108">
        <f t="shared" si="19"/>
        <v>2413402.8199999998</v>
      </c>
      <c r="J18" s="66">
        <f t="shared" si="20"/>
        <v>28960.799999999999</v>
      </c>
      <c r="K18" s="67">
        <f t="shared" si="21"/>
        <v>29503.799999999999</v>
      </c>
      <c r="L18" s="109"/>
    </row>
    <row r="19" ht="15.75" customHeight="1">
      <c r="A19" s="16">
        <v>3</v>
      </c>
      <c r="B19" s="16" t="s">
        <v>21</v>
      </c>
      <c r="C19" s="104">
        <v>42</v>
      </c>
      <c r="D19" s="105">
        <v>74</v>
      </c>
      <c r="E19" s="106">
        <v>22</v>
      </c>
      <c r="F19" s="106">
        <v>42</v>
      </c>
      <c r="G19" s="107">
        <f t="shared" si="17"/>
        <v>95951.679999999993</v>
      </c>
      <c r="H19" s="108">
        <f t="shared" si="18"/>
        <v>183180.48000000001</v>
      </c>
      <c r="I19" s="108">
        <f t="shared" si="19"/>
        <v>1944918.75</v>
      </c>
      <c r="J19" s="66">
        <f t="shared" si="20"/>
        <v>23339</v>
      </c>
      <c r="K19" s="67">
        <f t="shared" si="21"/>
        <v>23776.599999999999</v>
      </c>
      <c r="L19" s="109"/>
    </row>
    <row r="20" ht="15.75" customHeight="1">
      <c r="A20" s="16">
        <v>4</v>
      </c>
      <c r="B20" s="16" t="s">
        <v>22</v>
      </c>
      <c r="C20" s="111">
        <v>48</v>
      </c>
      <c r="D20" s="105">
        <v>64</v>
      </c>
      <c r="E20" s="106">
        <v>18</v>
      </c>
      <c r="F20" s="106">
        <v>60</v>
      </c>
      <c r="G20" s="107">
        <f t="shared" si="17"/>
        <v>78505.919999999998</v>
      </c>
      <c r="H20" s="108">
        <f t="shared" si="18"/>
        <v>261686.39999999999</v>
      </c>
      <c r="I20" s="108">
        <f t="shared" si="19"/>
        <v>2257241.46</v>
      </c>
      <c r="J20" s="66">
        <f t="shared" si="20"/>
        <v>27086.900000000001</v>
      </c>
      <c r="K20" s="67">
        <f t="shared" si="21"/>
        <v>27594.799999999999</v>
      </c>
      <c r="L20" s="109"/>
    </row>
    <row r="21" ht="15.75" customHeight="1">
      <c r="A21" s="16">
        <v>5</v>
      </c>
      <c r="B21" s="16" t="s">
        <v>23</v>
      </c>
      <c r="C21" s="110">
        <v>15</v>
      </c>
      <c r="D21" s="105">
        <v>32</v>
      </c>
      <c r="E21" s="106">
        <v>28</v>
      </c>
      <c r="F21" s="106">
        <v>32</v>
      </c>
      <c r="G21" s="107">
        <f t="shared" si="17"/>
        <v>122120.32000000001</v>
      </c>
      <c r="H21" s="108">
        <f t="shared" si="18"/>
        <v>139566.07999999999</v>
      </c>
      <c r="I21" s="108">
        <f t="shared" si="19"/>
        <v>958262.89000000001</v>
      </c>
      <c r="J21" s="66">
        <f t="shared" si="20"/>
        <v>11499.200000000001</v>
      </c>
      <c r="K21" s="67">
        <f t="shared" si="21"/>
        <v>11714.799999999999</v>
      </c>
      <c r="L21" s="109"/>
    </row>
    <row r="22" ht="15.75" customHeight="1">
      <c r="A22" s="16">
        <v>6</v>
      </c>
      <c r="B22" s="16" t="s">
        <v>24</v>
      </c>
      <c r="C22" s="104">
        <v>11</v>
      </c>
      <c r="D22" s="105">
        <v>20</v>
      </c>
      <c r="E22" s="106">
        <v>9</v>
      </c>
      <c r="F22" s="106">
        <v>2</v>
      </c>
      <c r="G22" s="107">
        <f t="shared" si="17"/>
        <v>39252.959999999999</v>
      </c>
      <c r="H22" s="108">
        <f t="shared" si="18"/>
        <v>8722.8799999999992</v>
      </c>
      <c r="I22" s="108">
        <f t="shared" si="19"/>
        <v>468484.08000000002</v>
      </c>
      <c r="J22" s="66">
        <f t="shared" si="20"/>
        <v>5621.8000000000002</v>
      </c>
      <c r="K22" s="67">
        <f t="shared" si="21"/>
        <v>5727.1999999999998</v>
      </c>
      <c r="L22" s="109"/>
    </row>
    <row r="23" ht="15.75" customHeight="1">
      <c r="A23" s="16">
        <v>7</v>
      </c>
      <c r="B23" s="16" t="s">
        <v>25</v>
      </c>
      <c r="C23" s="104">
        <v>34</v>
      </c>
      <c r="D23" s="105">
        <v>117</v>
      </c>
      <c r="E23" s="106">
        <v>97</v>
      </c>
      <c r="F23" s="106">
        <v>67</v>
      </c>
      <c r="G23" s="107">
        <f t="shared" si="17"/>
        <v>423059.67999999999</v>
      </c>
      <c r="H23" s="108">
        <f t="shared" si="18"/>
        <v>292216.47999999998</v>
      </c>
      <c r="I23" s="108">
        <f t="shared" si="19"/>
        <v>2370813.3599999999</v>
      </c>
      <c r="J23" s="66">
        <f t="shared" si="20"/>
        <v>28449.799999999999</v>
      </c>
      <c r="K23" s="67">
        <f t="shared" si="21"/>
        <v>28983.200000000001</v>
      </c>
      <c r="L23" s="109"/>
    </row>
    <row r="24" ht="15.75" customHeight="1">
      <c r="A24" s="16">
        <v>8</v>
      </c>
      <c r="B24" s="16" t="s">
        <v>26</v>
      </c>
      <c r="C24" s="104">
        <v>73</v>
      </c>
      <c r="D24" s="105">
        <v>155</v>
      </c>
      <c r="E24" s="106">
        <v>124</v>
      </c>
      <c r="F24" s="106">
        <v>87</v>
      </c>
      <c r="G24" s="107">
        <f t="shared" si="17"/>
        <v>540818.56000000006</v>
      </c>
      <c r="H24" s="108">
        <f t="shared" si="18"/>
        <v>379445.28000000003</v>
      </c>
      <c r="I24" s="108">
        <f t="shared" si="19"/>
        <v>4088588.3100000001</v>
      </c>
      <c r="J24" s="66">
        <f t="shared" si="20"/>
        <v>49063.099999999999</v>
      </c>
      <c r="K24" s="67">
        <f t="shared" si="21"/>
        <v>49983</v>
      </c>
      <c r="L24" s="109"/>
    </row>
    <row r="25" ht="15.75" customHeight="1">
      <c r="A25" s="16">
        <v>9</v>
      </c>
      <c r="B25" s="16" t="s">
        <v>27</v>
      </c>
      <c r="C25" s="112">
        <v>27</v>
      </c>
      <c r="D25" s="105">
        <v>48</v>
      </c>
      <c r="E25" s="113">
        <v>40</v>
      </c>
      <c r="F25" s="113">
        <v>9</v>
      </c>
      <c r="G25" s="107">
        <f t="shared" si="17"/>
        <v>174457.60000000001</v>
      </c>
      <c r="H25" s="108">
        <f t="shared" si="18"/>
        <v>39252.959999999999</v>
      </c>
      <c r="I25" s="108">
        <f t="shared" si="19"/>
        <v>1306076.8200000001</v>
      </c>
      <c r="J25" s="66">
        <f t="shared" si="20"/>
        <v>15672.9</v>
      </c>
      <c r="K25" s="67">
        <f t="shared" si="21"/>
        <v>15966.799999999999</v>
      </c>
      <c r="L25" s="109"/>
    </row>
    <row r="26" ht="15.75" customHeight="1">
      <c r="A26" s="16">
        <v>10</v>
      </c>
      <c r="B26" s="16" t="s">
        <v>28</v>
      </c>
      <c r="C26" s="104">
        <v>42</v>
      </c>
      <c r="D26" s="105">
        <v>73</v>
      </c>
      <c r="E26" s="106">
        <v>33</v>
      </c>
      <c r="F26" s="106">
        <v>68</v>
      </c>
      <c r="G26" s="107">
        <f t="shared" si="17"/>
        <v>143927.51999999999</v>
      </c>
      <c r="H26" s="108">
        <f t="shared" si="18"/>
        <v>296577.91999999998</v>
      </c>
      <c r="I26" s="108">
        <f t="shared" si="19"/>
        <v>2207553.7599999998</v>
      </c>
      <c r="J26" s="66">
        <f t="shared" si="20"/>
        <v>26490.599999999999</v>
      </c>
      <c r="K26" s="67">
        <f t="shared" si="21"/>
        <v>26987.299999999999</v>
      </c>
      <c r="L26" s="109"/>
    </row>
    <row r="27" ht="15.75" customHeight="1">
      <c r="A27" s="16">
        <v>11</v>
      </c>
      <c r="B27" s="16" t="s">
        <v>29</v>
      </c>
      <c r="C27" s="104">
        <v>22</v>
      </c>
      <c r="D27" s="105">
        <v>50</v>
      </c>
      <c r="E27" s="106">
        <v>28</v>
      </c>
      <c r="F27" s="106">
        <v>25</v>
      </c>
      <c r="G27" s="107">
        <f t="shared" si="17"/>
        <v>122120.32000000001</v>
      </c>
      <c r="H27" s="108">
        <f t="shared" si="18"/>
        <v>109036</v>
      </c>
      <c r="I27" s="108">
        <f t="shared" si="19"/>
        <v>1157013.71</v>
      </c>
      <c r="J27" s="66">
        <f t="shared" si="20"/>
        <v>13884.200000000001</v>
      </c>
      <c r="K27" s="67">
        <f t="shared" si="21"/>
        <v>14144.5</v>
      </c>
      <c r="L27" s="109"/>
    </row>
    <row r="28" ht="15.75" customHeight="1">
      <c r="A28" s="16">
        <v>12</v>
      </c>
      <c r="B28" s="16" t="s">
        <v>30</v>
      </c>
      <c r="C28" s="104">
        <v>14</v>
      </c>
      <c r="D28" s="105">
        <v>18</v>
      </c>
      <c r="E28" s="106">
        <v>9</v>
      </c>
      <c r="F28" s="106">
        <v>1</v>
      </c>
      <c r="G28" s="107">
        <f t="shared" si="17"/>
        <v>39252.959999999999</v>
      </c>
      <c r="H28" s="108">
        <f t="shared" si="18"/>
        <v>4361.4399999999996</v>
      </c>
      <c r="I28" s="108">
        <f t="shared" si="19"/>
        <v>567859.48999999999</v>
      </c>
      <c r="J28" s="66">
        <f t="shared" si="20"/>
        <v>6814.3000000000002</v>
      </c>
      <c r="K28" s="67">
        <f t="shared" si="21"/>
        <v>6942.1000000000004</v>
      </c>
      <c r="L28" s="109"/>
    </row>
    <row r="29" ht="15.75" customHeight="1">
      <c r="A29" s="16">
        <v>13</v>
      </c>
      <c r="B29" s="16" t="s">
        <v>31</v>
      </c>
      <c r="C29" s="110">
        <v>40</v>
      </c>
      <c r="D29" s="105">
        <v>95</v>
      </c>
      <c r="E29" s="106">
        <v>35</v>
      </c>
      <c r="F29" s="106">
        <v>20</v>
      </c>
      <c r="G29" s="107">
        <f t="shared" si="17"/>
        <v>152650.39999999999</v>
      </c>
      <c r="H29" s="108">
        <f t="shared" si="18"/>
        <v>87228.800000000003</v>
      </c>
      <c r="I29" s="108">
        <f t="shared" si="19"/>
        <v>1810052.1200000001</v>
      </c>
      <c r="J29" s="66">
        <f t="shared" si="20"/>
        <v>21720.599999999999</v>
      </c>
      <c r="K29" s="67">
        <f t="shared" si="21"/>
        <v>22127.900000000001</v>
      </c>
      <c r="L29" s="109"/>
    </row>
    <row r="30" ht="15.75" customHeight="1">
      <c r="A30" s="16">
        <v>14</v>
      </c>
      <c r="B30" s="16" t="s">
        <v>32</v>
      </c>
      <c r="C30" s="110">
        <v>19</v>
      </c>
      <c r="D30" s="105">
        <v>31</v>
      </c>
      <c r="E30" s="106">
        <v>23</v>
      </c>
      <c r="F30" s="106">
        <v>12</v>
      </c>
      <c r="G30" s="107">
        <f t="shared" si="17"/>
        <v>100313.12</v>
      </c>
      <c r="H30" s="108">
        <f t="shared" si="18"/>
        <v>52337.279999999999</v>
      </c>
      <c r="I30" s="108">
        <f t="shared" si="19"/>
        <v>922771.67000000004</v>
      </c>
      <c r="J30" s="66">
        <f t="shared" si="20"/>
        <v>11073.299999999999</v>
      </c>
      <c r="K30" s="67">
        <f t="shared" si="21"/>
        <v>11280.9</v>
      </c>
      <c r="L30" s="109"/>
    </row>
    <row r="31" ht="15.75" customHeight="1">
      <c r="A31" s="16">
        <v>15</v>
      </c>
      <c r="B31" s="16" t="s">
        <v>33</v>
      </c>
      <c r="C31" s="104">
        <v>48</v>
      </c>
      <c r="D31" s="105">
        <v>81</v>
      </c>
      <c r="E31" s="106">
        <v>33</v>
      </c>
      <c r="F31" s="106">
        <v>25</v>
      </c>
      <c r="G31" s="107">
        <f t="shared" si="17"/>
        <v>143927.51999999999</v>
      </c>
      <c r="H31" s="108">
        <f t="shared" si="18"/>
        <v>109036</v>
      </c>
      <c r="I31" s="108">
        <f t="shared" si="19"/>
        <v>2115276.5899999999</v>
      </c>
      <c r="J31" s="66">
        <f t="shared" si="20"/>
        <v>25383.299999999999</v>
      </c>
      <c r="K31" s="67">
        <f t="shared" si="21"/>
        <v>25859.200000000001</v>
      </c>
      <c r="L31" s="109"/>
    </row>
    <row r="32" ht="15.75" customHeight="1">
      <c r="A32" s="16">
        <v>16</v>
      </c>
      <c r="B32" s="16" t="s">
        <v>34</v>
      </c>
      <c r="C32" s="104">
        <v>35</v>
      </c>
      <c r="D32" s="105">
        <v>107</v>
      </c>
      <c r="E32" s="106">
        <v>103</v>
      </c>
      <c r="F32" s="106">
        <v>83</v>
      </c>
      <c r="G32" s="107">
        <f t="shared" si="17"/>
        <v>449228.32000000001</v>
      </c>
      <c r="H32" s="108">
        <f t="shared" si="18"/>
        <v>361999.52000000002</v>
      </c>
      <c r="I32" s="108">
        <f t="shared" si="19"/>
        <v>2562465.9399999999</v>
      </c>
      <c r="J32" s="66">
        <f t="shared" si="20"/>
        <v>30749.599999999999</v>
      </c>
      <c r="K32" s="67">
        <f t="shared" si="21"/>
        <v>31326.200000000001</v>
      </c>
      <c r="L32" s="109"/>
    </row>
    <row r="33" ht="15.75" customHeight="1">
      <c r="A33" s="16">
        <v>17</v>
      </c>
      <c r="B33" s="16" t="s">
        <v>35</v>
      </c>
      <c r="C33" s="110">
        <v>68</v>
      </c>
      <c r="D33" s="105">
        <v>100</v>
      </c>
      <c r="E33" s="106">
        <v>30</v>
      </c>
      <c r="F33" s="106">
        <v>55</v>
      </c>
      <c r="G33" s="107">
        <f t="shared" si="17"/>
        <v>130843.2</v>
      </c>
      <c r="H33" s="108">
        <f t="shared" si="18"/>
        <v>239879.20000000001</v>
      </c>
      <c r="I33" s="108">
        <f t="shared" si="19"/>
        <v>3016753.5299999998</v>
      </c>
      <c r="J33" s="66">
        <f t="shared" si="20"/>
        <v>36201</v>
      </c>
      <c r="K33" s="67">
        <f t="shared" si="21"/>
        <v>36879.800000000003</v>
      </c>
      <c r="L33" s="109"/>
    </row>
    <row r="34" ht="15.75" customHeight="1">
      <c r="A34" s="16">
        <v>18</v>
      </c>
      <c r="B34" s="16" t="s">
        <v>36</v>
      </c>
      <c r="C34" s="104">
        <v>35</v>
      </c>
      <c r="D34" s="105">
        <v>60</v>
      </c>
      <c r="E34" s="106">
        <v>20</v>
      </c>
      <c r="F34" s="106">
        <v>53</v>
      </c>
      <c r="G34" s="107">
        <f t="shared" si="17"/>
        <v>87228.800000000003</v>
      </c>
      <c r="H34" s="108">
        <f t="shared" si="18"/>
        <v>231156.32000000001</v>
      </c>
      <c r="I34" s="108">
        <f t="shared" si="19"/>
        <v>1760364.4099999999</v>
      </c>
      <c r="J34" s="66">
        <f t="shared" si="20"/>
        <v>21124.400000000001</v>
      </c>
      <c r="K34" s="67">
        <f t="shared" si="21"/>
        <v>21520.5</v>
      </c>
      <c r="L34" s="109"/>
    </row>
    <row r="35" ht="15.75" customHeight="1">
      <c r="A35" s="16">
        <v>19</v>
      </c>
      <c r="B35" s="16" t="s">
        <v>37</v>
      </c>
      <c r="C35" s="114">
        <v>128</v>
      </c>
      <c r="D35" s="105">
        <v>260</v>
      </c>
      <c r="E35" s="106">
        <v>93</v>
      </c>
      <c r="F35" s="106">
        <v>33</v>
      </c>
      <c r="G35" s="107">
        <f t="shared" si="17"/>
        <v>405613.91999999998</v>
      </c>
      <c r="H35" s="108">
        <f t="shared" si="18"/>
        <v>143927.51999999999</v>
      </c>
      <c r="I35" s="108">
        <f t="shared" si="19"/>
        <v>5437254.5999999996</v>
      </c>
      <c r="J35" s="66">
        <f t="shared" si="20"/>
        <v>65247.099999999999</v>
      </c>
      <c r="K35" s="67">
        <f t="shared" si="21"/>
        <v>66470.5</v>
      </c>
      <c r="L35" s="109"/>
    </row>
    <row r="36" ht="15.75" customHeight="1">
      <c r="A36" s="16">
        <v>20</v>
      </c>
      <c r="B36" s="16" t="s">
        <v>38</v>
      </c>
      <c r="C36" s="104">
        <v>45</v>
      </c>
      <c r="D36" s="105">
        <v>86</v>
      </c>
      <c r="E36" s="106">
        <v>37</v>
      </c>
      <c r="F36" s="106">
        <v>30</v>
      </c>
      <c r="G36" s="107">
        <f t="shared" si="17"/>
        <v>161373.28</v>
      </c>
      <c r="H36" s="108">
        <f t="shared" si="18"/>
        <v>130843.2</v>
      </c>
      <c r="I36" s="108">
        <f t="shared" si="19"/>
        <v>2072687.1299999999</v>
      </c>
      <c r="J36" s="66">
        <f t="shared" si="20"/>
        <v>24872.200000000001</v>
      </c>
      <c r="K36" s="67">
        <f t="shared" si="21"/>
        <v>25338.599999999999</v>
      </c>
      <c r="L36" s="109"/>
    </row>
    <row r="37" ht="15.75" customHeight="1">
      <c r="A37" s="16">
        <v>21</v>
      </c>
      <c r="B37" s="16" t="s">
        <v>39</v>
      </c>
      <c r="C37" s="104">
        <v>11</v>
      </c>
      <c r="D37" s="105">
        <v>23</v>
      </c>
      <c r="E37" s="106">
        <v>20</v>
      </c>
      <c r="F37" s="106">
        <v>11</v>
      </c>
      <c r="G37" s="107">
        <f t="shared" si="17"/>
        <v>87228.800000000003</v>
      </c>
      <c r="H37" s="108">
        <f t="shared" si="18"/>
        <v>47975.839999999997</v>
      </c>
      <c r="I37" s="108">
        <f t="shared" si="19"/>
        <v>610448.94999999995</v>
      </c>
      <c r="J37" s="66">
        <f t="shared" si="20"/>
        <v>7325.3999999999996</v>
      </c>
      <c r="K37" s="67">
        <f t="shared" si="21"/>
        <v>7462.8000000000002</v>
      </c>
      <c r="L37" s="109"/>
    </row>
    <row r="38" ht="15.75" customHeight="1">
      <c r="A38" s="16">
        <v>22</v>
      </c>
      <c r="B38" s="16" t="s">
        <v>40</v>
      </c>
      <c r="C38" s="104">
        <v>35</v>
      </c>
      <c r="D38" s="105">
        <v>70</v>
      </c>
      <c r="E38" s="106">
        <v>63</v>
      </c>
      <c r="F38" s="106">
        <v>55</v>
      </c>
      <c r="G38" s="107">
        <f t="shared" si="17"/>
        <v>274770.71999999997</v>
      </c>
      <c r="H38" s="108">
        <f t="shared" si="18"/>
        <v>239879.20000000001</v>
      </c>
      <c r="I38" s="108">
        <f t="shared" si="19"/>
        <v>2079785.3700000001</v>
      </c>
      <c r="J38" s="66">
        <f t="shared" si="20"/>
        <v>24957.400000000001</v>
      </c>
      <c r="K38" s="67">
        <f t="shared" si="21"/>
        <v>25425.400000000001</v>
      </c>
      <c r="L38" s="109"/>
    </row>
    <row r="39" ht="15.75" customHeight="1">
      <c r="A39" s="16">
        <v>23</v>
      </c>
      <c r="B39" s="16" t="s">
        <v>41</v>
      </c>
      <c r="C39" s="104">
        <v>50</v>
      </c>
      <c r="D39" s="105">
        <v>90</v>
      </c>
      <c r="E39" s="106">
        <v>70</v>
      </c>
      <c r="F39" s="106">
        <v>0</v>
      </c>
      <c r="G39" s="107">
        <f t="shared" si="17"/>
        <v>305300.79999999999</v>
      </c>
      <c r="H39" s="108">
        <f t="shared" si="18"/>
        <v>0</v>
      </c>
      <c r="I39" s="108">
        <f t="shared" si="19"/>
        <v>2271437.9500000002</v>
      </c>
      <c r="J39" s="66">
        <f t="shared" si="20"/>
        <v>27257.299999999999</v>
      </c>
      <c r="K39" s="67">
        <f t="shared" si="21"/>
        <v>27768.400000000001</v>
      </c>
      <c r="L39" s="109"/>
    </row>
    <row r="40" ht="15.75" customHeight="1">
      <c r="A40" s="16">
        <v>24</v>
      </c>
      <c r="B40" s="16" t="s">
        <v>42</v>
      </c>
      <c r="C40" s="110">
        <v>57</v>
      </c>
      <c r="D40" s="105">
        <v>112</v>
      </c>
      <c r="E40" s="106">
        <v>86</v>
      </c>
      <c r="F40" s="106">
        <v>80</v>
      </c>
      <c r="G40" s="107">
        <f t="shared" si="17"/>
        <v>375083.84000000003</v>
      </c>
      <c r="H40" s="108">
        <f t="shared" si="18"/>
        <v>348915.20000000001</v>
      </c>
      <c r="I40" s="108">
        <f t="shared" si="19"/>
        <v>3201307.8599999999</v>
      </c>
      <c r="J40" s="66">
        <f t="shared" si="20"/>
        <v>38415.699999999997</v>
      </c>
      <c r="K40" s="67">
        <f t="shared" si="21"/>
        <v>39136</v>
      </c>
      <c r="L40" s="109"/>
    </row>
    <row r="41" ht="15.75" customHeight="1">
      <c r="A41" s="16">
        <v>25</v>
      </c>
      <c r="B41" s="16" t="s">
        <v>43</v>
      </c>
      <c r="C41" s="114">
        <v>25</v>
      </c>
      <c r="D41" s="105">
        <v>36</v>
      </c>
      <c r="E41" s="106">
        <v>13</v>
      </c>
      <c r="F41" s="106">
        <v>5</v>
      </c>
      <c r="G41" s="107">
        <f t="shared" si="17"/>
        <v>56698.720000000001</v>
      </c>
      <c r="H41" s="108">
        <f t="shared" si="18"/>
        <v>21807.200000000001</v>
      </c>
      <c r="I41" s="108">
        <f t="shared" si="19"/>
        <v>1015048.83</v>
      </c>
      <c r="J41" s="66">
        <f t="shared" si="20"/>
        <v>12180.6</v>
      </c>
      <c r="K41" s="67">
        <f t="shared" si="21"/>
        <v>12409</v>
      </c>
      <c r="L41" s="109"/>
    </row>
    <row r="42" ht="15.75" customHeight="1">
      <c r="A42" s="16">
        <v>26</v>
      </c>
      <c r="B42" s="16" t="s">
        <v>44</v>
      </c>
      <c r="C42" s="114">
        <v>40</v>
      </c>
      <c r="D42" s="105">
        <v>63</v>
      </c>
      <c r="E42" s="106">
        <v>26</v>
      </c>
      <c r="F42" s="106">
        <v>3</v>
      </c>
      <c r="G42" s="107">
        <f t="shared" si="17"/>
        <v>113397.44</v>
      </c>
      <c r="H42" s="108">
        <f t="shared" si="18"/>
        <v>13084.32</v>
      </c>
      <c r="I42" s="108">
        <f t="shared" si="19"/>
        <v>1625497.78</v>
      </c>
      <c r="J42" s="66">
        <f t="shared" si="20"/>
        <v>19506</v>
      </c>
      <c r="K42" s="67">
        <f t="shared" si="21"/>
        <v>19871.700000000001</v>
      </c>
      <c r="L42" s="109"/>
    </row>
    <row r="43" ht="15.75" customHeight="1">
      <c r="A43" s="16">
        <v>27</v>
      </c>
      <c r="B43" s="16" t="s">
        <v>45</v>
      </c>
      <c r="C43" s="104">
        <v>35</v>
      </c>
      <c r="D43" s="105">
        <v>75</v>
      </c>
      <c r="E43" s="106">
        <v>61</v>
      </c>
      <c r="F43" s="106">
        <v>5</v>
      </c>
      <c r="G43" s="107">
        <f t="shared" si="17"/>
        <v>266047.84000000003</v>
      </c>
      <c r="H43" s="108">
        <f t="shared" si="18"/>
        <v>21807.200000000001</v>
      </c>
      <c r="I43" s="108">
        <f t="shared" si="19"/>
        <v>1710676.71</v>
      </c>
      <c r="J43" s="66">
        <f t="shared" si="20"/>
        <v>20528.099999999999</v>
      </c>
      <c r="K43" s="67">
        <f t="shared" si="21"/>
        <v>20913</v>
      </c>
      <c r="L43" s="109"/>
    </row>
    <row r="44" ht="15.75" customHeight="1">
      <c r="A44" s="16">
        <v>28</v>
      </c>
      <c r="B44" s="16" t="s">
        <v>46</v>
      </c>
      <c r="C44" s="104">
        <v>55</v>
      </c>
      <c r="D44" s="105">
        <v>100</v>
      </c>
      <c r="E44" s="106">
        <v>40</v>
      </c>
      <c r="F44" s="106">
        <v>50</v>
      </c>
      <c r="G44" s="107">
        <f t="shared" si="17"/>
        <v>174457.60000000001</v>
      </c>
      <c r="H44" s="108">
        <f t="shared" si="18"/>
        <v>218072</v>
      </c>
      <c r="I44" s="108">
        <f t="shared" si="19"/>
        <v>2590858.9100000001</v>
      </c>
      <c r="J44" s="66">
        <f t="shared" si="20"/>
        <v>31090.299999999999</v>
      </c>
      <c r="K44" s="67">
        <f t="shared" si="21"/>
        <v>31673.200000000001</v>
      </c>
      <c r="L44" s="109"/>
    </row>
    <row r="45" ht="15.75" customHeight="1">
      <c r="A45" s="16">
        <v>29</v>
      </c>
      <c r="B45" s="16" t="s">
        <v>47</v>
      </c>
      <c r="C45" s="104">
        <v>11</v>
      </c>
      <c r="D45" s="105">
        <v>29</v>
      </c>
      <c r="E45" s="106">
        <v>16</v>
      </c>
      <c r="F45" s="106">
        <v>8</v>
      </c>
      <c r="G45" s="107">
        <f t="shared" si="17"/>
        <v>69783.039999999994</v>
      </c>
      <c r="H45" s="108">
        <f t="shared" si="18"/>
        <v>34891.519999999997</v>
      </c>
      <c r="I45" s="108">
        <f t="shared" si="19"/>
        <v>560761.23999999999</v>
      </c>
      <c r="J45" s="66">
        <f t="shared" si="20"/>
        <v>6729.1000000000004</v>
      </c>
      <c r="K45" s="67">
        <f t="shared" si="21"/>
        <v>6855.3000000000002</v>
      </c>
      <c r="L45" s="109"/>
    </row>
    <row r="46" ht="15.75" customHeight="1">
      <c r="A46" s="16">
        <v>30</v>
      </c>
      <c r="B46" s="16" t="s">
        <v>48</v>
      </c>
      <c r="C46" s="104">
        <v>24</v>
      </c>
      <c r="D46" s="105">
        <v>53</v>
      </c>
      <c r="E46" s="106">
        <v>14</v>
      </c>
      <c r="F46" s="106">
        <v>32</v>
      </c>
      <c r="G46" s="107">
        <f t="shared" si="17"/>
        <v>61060.160000000003</v>
      </c>
      <c r="H46" s="108">
        <f t="shared" si="18"/>
        <v>139566.07999999999</v>
      </c>
      <c r="I46" s="108">
        <f t="shared" si="19"/>
        <v>1178308.4399999999</v>
      </c>
      <c r="J46" s="66">
        <f t="shared" si="20"/>
        <v>14139.700000000001</v>
      </c>
      <c r="K46" s="67">
        <f t="shared" si="21"/>
        <v>14404.799999999999</v>
      </c>
      <c r="L46" s="109"/>
    </row>
    <row r="47" ht="15.75" customHeight="1">
      <c r="A47" s="16">
        <v>31</v>
      </c>
      <c r="B47" s="16" t="s">
        <v>49</v>
      </c>
      <c r="C47" s="114">
        <v>22</v>
      </c>
      <c r="D47" s="105">
        <v>32</v>
      </c>
      <c r="E47" s="106">
        <v>10</v>
      </c>
      <c r="F47" s="106">
        <v>8</v>
      </c>
      <c r="G47" s="107">
        <f t="shared" si="17"/>
        <v>43614.400000000001</v>
      </c>
      <c r="H47" s="108">
        <f t="shared" si="18"/>
        <v>34891.519999999997</v>
      </c>
      <c r="I47" s="108">
        <f t="shared" si="19"/>
        <v>908575.18000000005</v>
      </c>
      <c r="J47" s="66">
        <f t="shared" si="20"/>
        <v>10902.9</v>
      </c>
      <c r="K47" s="67">
        <f t="shared" si="21"/>
        <v>11107.299999999999</v>
      </c>
      <c r="L47" s="109"/>
    </row>
    <row r="48" ht="15.75" customHeight="1">
      <c r="A48" s="16">
        <v>32</v>
      </c>
      <c r="B48" s="16" t="s">
        <v>50</v>
      </c>
      <c r="C48" s="104">
        <v>30</v>
      </c>
      <c r="D48" s="105">
        <v>88</v>
      </c>
      <c r="E48" s="106">
        <v>56</v>
      </c>
      <c r="F48" s="106">
        <v>53</v>
      </c>
      <c r="G48" s="107">
        <f t="shared" si="17"/>
        <v>244240.64000000001</v>
      </c>
      <c r="H48" s="108">
        <f t="shared" si="18"/>
        <v>231156.32000000001</v>
      </c>
      <c r="I48" s="108">
        <f t="shared" si="19"/>
        <v>1838445.0900000001</v>
      </c>
      <c r="J48" s="66">
        <f t="shared" si="20"/>
        <v>22061.299999999999</v>
      </c>
      <c r="K48" s="67">
        <f t="shared" si="21"/>
        <v>22474.900000000001</v>
      </c>
      <c r="L48" s="109"/>
    </row>
    <row r="49" ht="15.75" customHeight="1">
      <c r="A49" s="16">
        <v>33</v>
      </c>
      <c r="B49" s="16" t="s">
        <v>51</v>
      </c>
      <c r="C49" s="104">
        <v>13</v>
      </c>
      <c r="D49" s="105">
        <v>16</v>
      </c>
      <c r="E49" s="106">
        <v>3</v>
      </c>
      <c r="F49" s="106">
        <v>2</v>
      </c>
      <c r="G49" s="107">
        <f t="shared" si="17"/>
        <v>13084.32</v>
      </c>
      <c r="H49" s="108">
        <f t="shared" si="18"/>
        <v>8722.8799999999992</v>
      </c>
      <c r="I49" s="108">
        <f t="shared" si="19"/>
        <v>496877.04999999999</v>
      </c>
      <c r="J49" s="66">
        <f t="shared" si="20"/>
        <v>5962.5</v>
      </c>
      <c r="K49" s="67">
        <f t="shared" si="21"/>
        <v>6074.3000000000002</v>
      </c>
      <c r="L49" s="109"/>
    </row>
    <row r="50" ht="15.75" customHeight="1">
      <c r="A50" s="16">
        <v>34</v>
      </c>
      <c r="B50" s="16" t="s">
        <v>52</v>
      </c>
      <c r="C50" s="114">
        <v>30</v>
      </c>
      <c r="D50" s="105">
        <v>45</v>
      </c>
      <c r="E50" s="106">
        <v>23</v>
      </c>
      <c r="F50" s="106">
        <v>5</v>
      </c>
      <c r="G50" s="107">
        <f t="shared" si="17"/>
        <v>100313.12</v>
      </c>
      <c r="H50" s="108">
        <f t="shared" si="18"/>
        <v>21807.200000000001</v>
      </c>
      <c r="I50" s="108">
        <f t="shared" si="19"/>
        <v>1263487.3600000001</v>
      </c>
      <c r="J50" s="66">
        <f t="shared" si="20"/>
        <v>15161.799999999999</v>
      </c>
      <c r="K50" s="67">
        <f t="shared" si="21"/>
        <v>15446.1</v>
      </c>
      <c r="L50" s="109"/>
    </row>
    <row r="51" s="18" customFormat="1" ht="15.75" customHeight="1">
      <c r="A51" s="115" t="s">
        <v>131</v>
      </c>
      <c r="B51" s="116"/>
      <c r="C51" s="117">
        <f t="shared" ref="C51:F51" si="22">SUM(C17:C50)</f>
        <v>1264</v>
      </c>
      <c r="D51" s="118">
        <f t="shared" si="22"/>
        <v>2450</v>
      </c>
      <c r="E51" s="117">
        <f t="shared" si="22"/>
        <v>1350</v>
      </c>
      <c r="F51" s="117">
        <f t="shared" si="22"/>
        <v>1091</v>
      </c>
      <c r="G51" s="119">
        <f>SUM(G17:G50)</f>
        <v>5887943.9999999991</v>
      </c>
      <c r="H51" s="119">
        <f>SUM(H17:H50)</f>
        <v>4758331.04</v>
      </c>
      <c r="I51" s="119">
        <f>SUM(I17:I50)</f>
        <v>62187712.150000006</v>
      </c>
      <c r="J51" s="119">
        <f>SUM(J17:J50)</f>
        <v>746252.40000000002</v>
      </c>
      <c r="K51" s="67">
        <f>SUM(K17:K50)</f>
        <v>760244.70000000007</v>
      </c>
    </row>
    <row r="52" ht="15.75" customHeight="1">
      <c r="A52" s="16">
        <v>35</v>
      </c>
      <c r="B52" s="120" t="s">
        <v>54</v>
      </c>
      <c r="C52" s="105">
        <v>530</v>
      </c>
      <c r="D52" s="105">
        <v>830</v>
      </c>
      <c r="E52" s="106">
        <v>310</v>
      </c>
      <c r="F52" s="106">
        <v>386</v>
      </c>
      <c r="G52" s="107">
        <f>ROUND($J$10*E52*0.2,2)</f>
        <v>1352046.3999999999</v>
      </c>
      <c r="H52" s="108">
        <f>ROUND($J$10*F52*0.2,2)</f>
        <v>1683515.8400000001</v>
      </c>
      <c r="I52" s="108">
        <f>ROUND(($J$10*C52+G52+H52)*1.25*1.302,2)</f>
        <v>23750723.09</v>
      </c>
      <c r="J52" s="66">
        <f>ROUND(I52*12/1000,1)</f>
        <v>285008.70000000001</v>
      </c>
      <c r="K52" s="67">
        <f>ROUND(J52+J52/12*3*0.075,1)</f>
        <v>290352.59999999998</v>
      </c>
    </row>
    <row r="53" ht="15.75" customHeight="1">
      <c r="A53" s="16"/>
      <c r="B53" s="121" t="s">
        <v>132</v>
      </c>
      <c r="C53" s="122">
        <f>SUM(C51:C52)</f>
        <v>1794</v>
      </c>
      <c r="D53" s="118">
        <f t="shared" ref="D53:F53" si="23">SUM(D51:D52)</f>
        <v>3280</v>
      </c>
      <c r="E53" s="122">
        <f t="shared" si="23"/>
        <v>1660</v>
      </c>
      <c r="F53" s="122">
        <f t="shared" si="23"/>
        <v>1477</v>
      </c>
      <c r="G53" s="123">
        <f>SUM(G51:G52)</f>
        <v>7239990.3999999985</v>
      </c>
      <c r="H53" s="123">
        <f>SUM(H51:H52)</f>
        <v>6441846.8799999999</v>
      </c>
      <c r="I53" s="123">
        <f>SUM(I51:I52)</f>
        <v>85938435.24000001</v>
      </c>
      <c r="J53" s="123">
        <f>SUM(J51:J52)</f>
        <v>1031261.1000000001</v>
      </c>
      <c r="K53" s="123">
        <f>SUM(K51:K52)</f>
        <v>1050597.3</v>
      </c>
    </row>
    <row r="54" ht="15.75" customHeight="1">
      <c r="A54" s="25"/>
      <c r="B54" s="124"/>
      <c r="C54" s="125"/>
      <c r="D54" s="125"/>
      <c r="E54" s="125"/>
      <c r="F54" s="125"/>
      <c r="G54" s="126"/>
      <c r="H54" s="126"/>
      <c r="I54" s="126"/>
      <c r="J54" s="126"/>
      <c r="K54" s="126"/>
      <c r="M54" s="36"/>
    </row>
    <row r="56" ht="19.5" customHeight="1">
      <c r="A56" s="82" t="s">
        <v>103</v>
      </c>
      <c r="B56" s="82"/>
      <c r="C56" s="82"/>
      <c r="D56" s="82"/>
      <c r="E56" s="82"/>
      <c r="F56" s="83"/>
      <c r="G56" s="83"/>
      <c r="H56" s="84"/>
      <c r="I56" s="85"/>
      <c r="J56" s="86"/>
      <c r="K56" s="86"/>
      <c r="L56" s="86"/>
      <c r="M56" s="86"/>
    </row>
    <row r="57" ht="30" customHeight="1">
      <c r="A57" s="82"/>
      <c r="B57" s="82"/>
      <c r="C57" s="82"/>
      <c r="D57" s="82"/>
      <c r="E57" s="82"/>
      <c r="F57" s="87"/>
      <c r="G57" s="127"/>
      <c r="H57" s="88"/>
      <c r="I57" s="128"/>
      <c r="J57" s="129" t="s">
        <v>104</v>
      </c>
      <c r="K57" s="86"/>
      <c r="L57" s="86"/>
      <c r="M57" s="90"/>
    </row>
    <row r="58" ht="12.75" customHeight="1">
      <c r="I58" s="1"/>
      <c r="J58" s="1"/>
      <c r="K58" s="1"/>
    </row>
    <row r="59" ht="12.75" customHeight="1">
      <c r="I59" s="1"/>
      <c r="J59" s="1"/>
      <c r="K59" s="1"/>
    </row>
  </sheetData>
  <mergeCells count="19">
    <mergeCell ref="A1:K1"/>
    <mergeCell ref="A4:K4"/>
    <mergeCell ref="A6:K6"/>
    <mergeCell ref="A7:K7"/>
    <mergeCell ref="L9:L10"/>
    <mergeCell ref="M9:M10"/>
    <mergeCell ref="H10:I10"/>
    <mergeCell ref="E11:K11"/>
    <mergeCell ref="A13:A15"/>
    <mergeCell ref="B13:B15"/>
    <mergeCell ref="C13:F13"/>
    <mergeCell ref="G13:J13"/>
    <mergeCell ref="K13:K15"/>
    <mergeCell ref="C14:C15"/>
    <mergeCell ref="D14:D15"/>
    <mergeCell ref="E14:E15"/>
    <mergeCell ref="F14:F15"/>
    <mergeCell ref="A51:B51"/>
    <mergeCell ref="A56:E57"/>
  </mergeCells>
  <printOptions headings="0" gridLines="0"/>
  <pageMargins left="0.31496099999999999" right="0.31496099999999999" top="0.23622000000000001" bottom="0.19684999999999997" header="0" footer="0"/>
  <pageSetup paperSize="9" scale="6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0"/>
  </sheetPr>
  <sheetViews>
    <sheetView view="pageBreakPreview" zoomScale="80" workbookViewId="0">
      <pane xSplit="2" ySplit="18" topLeftCell="C19" activePane="bottomRight" state="frozen"/>
      <selection activeCell="C19" activeCellId="0" sqref="C19"/>
    </sheetView>
  </sheetViews>
  <sheetFormatPr defaultColWidth="9.109375" defaultRowHeight="12.75" customHeight="1"/>
  <cols>
    <col min="1" max="1" style="1" width="9.109375"/>
    <col customWidth="1" min="2" max="2" style="1" width="25.44140625"/>
    <col customWidth="1" min="3" max="3" style="1" width="15.5546875"/>
    <col customWidth="1" min="4" max="4" style="1" width="12.5546875"/>
    <col customWidth="1" min="5" max="5" style="1" width="9.44140625"/>
    <col customWidth="1" min="6" max="6" style="1" width="13.33203125"/>
    <col customWidth="1" min="7" max="7" style="1" width="13"/>
    <col customWidth="1" min="8" max="8" style="1" width="11.44140625"/>
    <col customWidth="1" min="9" max="9" style="1" width="12.44140625"/>
    <col customWidth="1" min="10" max="11" style="1" width="14.33203125"/>
    <col customWidth="1" min="12" max="12" style="1" width="13.88671875"/>
    <col customWidth="1" min="13" max="13" style="1" width="13.5546875"/>
    <col customWidth="1" min="14" max="15" style="1" width="14"/>
    <col customWidth="1" min="16" max="16" style="1" width="13.109375"/>
    <col customWidth="1" min="17" max="17" style="1" width="12.33203125"/>
    <col customWidth="1" min="18" max="18" style="1" width="19.5546875"/>
    <col customWidth="1" min="19" max="258" style="1" width="9.109375"/>
    <col min="259" max="16384" style="1" width="9.109375"/>
  </cols>
  <sheetData>
    <row r="1" ht="18.75" customHeight="1"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</row>
    <row r="2" ht="12.75" customHeight="1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5" t="s">
        <v>59</v>
      </c>
    </row>
    <row r="3" ht="13.800000000000001">
      <c r="B3" s="6" t="s">
        <v>60</v>
      </c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ht="14.25">
      <c r="B4" s="7" t="s">
        <v>61</v>
      </c>
      <c r="C4" s="7"/>
      <c r="D4" s="7"/>
      <c r="E4" s="7"/>
      <c r="F4" s="7"/>
      <c r="G4" s="7"/>
      <c r="H4" s="7"/>
      <c r="I4" s="7"/>
      <c r="J4" s="7"/>
      <c r="K4" s="7"/>
      <c r="L4" s="4"/>
      <c r="M4" s="4"/>
      <c r="N4" s="4"/>
      <c r="O4" s="4"/>
      <c r="P4" s="4"/>
      <c r="Q4" s="4"/>
      <c r="R4" s="4"/>
    </row>
    <row r="5" ht="12.75" customHeight="1">
      <c r="B5" s="8" t="s">
        <v>133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ht="15.75" customHeight="1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ht="12" customHeight="1">
      <c r="B7" s="8" t="s">
        <v>5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ht="12" customHeight="1"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ht="14.25">
      <c r="B9" s="7" t="s">
        <v>6</v>
      </c>
      <c r="C9" s="7"/>
      <c r="D9" s="7"/>
      <c r="E9" s="7"/>
      <c r="F9" s="7"/>
      <c r="G9" s="7"/>
      <c r="H9" s="7"/>
      <c r="I9" s="7"/>
      <c r="J9" s="7"/>
      <c r="K9" s="7"/>
      <c r="L9" s="4"/>
      <c r="M9" s="4"/>
      <c r="N9" s="4"/>
      <c r="O9" s="4"/>
      <c r="P9" s="4"/>
      <c r="Q9" s="4"/>
      <c r="R9" s="4"/>
    </row>
    <row r="10" ht="13.199999999999999"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ht="21.75" customHeight="1">
      <c r="D11" s="37"/>
      <c r="E11" s="37"/>
      <c r="F11" s="37"/>
      <c r="G11" s="38" t="s">
        <v>64</v>
      </c>
      <c r="H11" s="38"/>
      <c r="I11" s="38"/>
      <c r="J11" s="37"/>
      <c r="K11" s="37"/>
      <c r="L11" s="37" t="s">
        <v>65</v>
      </c>
      <c r="M11" s="37"/>
      <c r="N11" s="37" t="s">
        <v>66</v>
      </c>
      <c r="O11" s="37"/>
      <c r="P11" s="38" t="s">
        <v>64</v>
      </c>
      <c r="Q11" s="38"/>
      <c r="R11" s="38"/>
    </row>
    <row r="12" ht="13.199999999999999">
      <c r="B12" s="37" t="s">
        <v>67</v>
      </c>
      <c r="C12" s="39" t="s">
        <v>68</v>
      </c>
      <c r="D12" s="40" t="s">
        <v>69</v>
      </c>
      <c r="E12" s="41" t="s">
        <v>70</v>
      </c>
      <c r="F12" s="41"/>
      <c r="G12" s="41" t="s">
        <v>71</v>
      </c>
      <c r="H12" s="42">
        <f>SUM(D12:E12)</f>
        <v>0</v>
      </c>
      <c r="I12" s="43"/>
      <c r="J12" s="37"/>
      <c r="K12" s="37"/>
      <c r="L12" s="37"/>
      <c r="M12" s="37"/>
      <c r="N12" s="37"/>
      <c r="O12" s="37"/>
      <c r="P12" s="44"/>
      <c r="R12" s="45"/>
    </row>
    <row r="13" ht="24.75" customHeight="1">
      <c r="B13" s="37"/>
      <c r="C13" s="46" t="s">
        <v>72</v>
      </c>
      <c r="D13" s="40">
        <v>14147</v>
      </c>
      <c r="E13" s="41">
        <v>565.88</v>
      </c>
      <c r="F13" s="41"/>
      <c r="G13" s="43"/>
      <c r="H13" s="43">
        <f t="shared" ref="H13:H14" si="24">D13+E13+G13</f>
        <v>14712.879999999999</v>
      </c>
      <c r="I13" s="47" t="s">
        <v>73</v>
      </c>
      <c r="J13" s="47"/>
      <c r="K13" s="47"/>
      <c r="L13" s="41">
        <v>40180.400000000001</v>
      </c>
      <c r="M13" s="41"/>
      <c r="N13" s="41">
        <v>200</v>
      </c>
      <c r="O13" s="41"/>
      <c r="P13" s="43">
        <f t="shared" ref="P13:P14" si="25">L13+N13</f>
        <v>40380.400000000001</v>
      </c>
      <c r="Q13" s="48"/>
      <c r="R13" s="48"/>
    </row>
    <row r="14" ht="21.75" customHeight="1">
      <c r="B14" s="37"/>
      <c r="C14" s="44" t="s">
        <v>74</v>
      </c>
      <c r="D14" s="40">
        <v>16814.720000000001</v>
      </c>
      <c r="E14" s="41">
        <v>672.59000000000003</v>
      </c>
      <c r="F14" s="41"/>
      <c r="G14" s="43">
        <v>270</v>
      </c>
      <c r="H14" s="43">
        <f t="shared" si="24"/>
        <v>17757.310000000001</v>
      </c>
      <c r="I14" s="47" t="s">
        <v>75</v>
      </c>
      <c r="J14" s="47"/>
      <c r="K14" s="47"/>
      <c r="L14" s="41">
        <v>63516.300000000003</v>
      </c>
      <c r="M14" s="41"/>
      <c r="N14" s="41">
        <v>500</v>
      </c>
      <c r="O14" s="41"/>
      <c r="P14" s="43">
        <f t="shared" si="25"/>
        <v>64016.300000000003</v>
      </c>
      <c r="Q14" s="48"/>
      <c r="R14" s="48"/>
    </row>
    <row r="15" ht="12.75" customHeight="1">
      <c r="B15" s="49"/>
      <c r="C15" s="49"/>
    </row>
    <row r="16" ht="24" customHeight="1">
      <c r="B16" s="50" t="s">
        <v>8</v>
      </c>
      <c r="C16" s="50" t="s">
        <v>76</v>
      </c>
      <c r="D16" s="50"/>
      <c r="E16" s="50"/>
      <c r="F16" s="50"/>
      <c r="G16" s="50"/>
      <c r="H16" s="50"/>
      <c r="I16" s="50" t="s">
        <v>77</v>
      </c>
      <c r="J16" s="50"/>
      <c r="K16" s="50"/>
      <c r="L16" s="50"/>
      <c r="M16" s="50" t="s">
        <v>78</v>
      </c>
      <c r="N16" s="50"/>
      <c r="O16" s="50"/>
      <c r="P16" s="50"/>
      <c r="Q16" s="50"/>
      <c r="R16" s="50"/>
    </row>
    <row r="17" ht="12.75" customHeight="1">
      <c r="B17" s="50"/>
      <c r="C17" s="50" t="s">
        <v>79</v>
      </c>
      <c r="D17" s="51" t="s">
        <v>134</v>
      </c>
      <c r="E17" s="52"/>
      <c r="F17" s="53"/>
      <c r="G17" s="54" t="s">
        <v>81</v>
      </c>
      <c r="H17" s="54"/>
      <c r="I17" s="50" t="s">
        <v>82</v>
      </c>
      <c r="J17" s="50" t="s">
        <v>83</v>
      </c>
      <c r="K17" s="55" t="s">
        <v>84</v>
      </c>
      <c r="L17" s="50" t="s">
        <v>85</v>
      </c>
      <c r="M17" s="50" t="s">
        <v>82</v>
      </c>
      <c r="N17" s="50" t="s">
        <v>83</v>
      </c>
      <c r="O17" s="55" t="s">
        <v>84</v>
      </c>
      <c r="P17" s="50" t="s">
        <v>86</v>
      </c>
      <c r="Q17" s="50" t="s">
        <v>87</v>
      </c>
      <c r="R17" s="56" t="s">
        <v>88</v>
      </c>
    </row>
    <row r="18" ht="66" customHeight="1">
      <c r="B18" s="50"/>
      <c r="C18" s="50"/>
      <c r="D18" s="50" t="s">
        <v>89</v>
      </c>
      <c r="E18" s="50" t="s">
        <v>90</v>
      </c>
      <c r="F18" s="50" t="s">
        <v>84</v>
      </c>
      <c r="G18" s="50" t="s">
        <v>91</v>
      </c>
      <c r="H18" s="50" t="s">
        <v>92</v>
      </c>
      <c r="I18" s="50"/>
      <c r="J18" s="50"/>
      <c r="K18" s="57"/>
      <c r="L18" s="50"/>
      <c r="M18" s="50"/>
      <c r="N18" s="50"/>
      <c r="O18" s="57"/>
      <c r="P18" s="50"/>
      <c r="Q18" s="50"/>
      <c r="R18" s="56"/>
    </row>
    <row r="19" ht="25.5" customHeight="1">
      <c r="B19" s="50">
        <v>1</v>
      </c>
      <c r="C19" s="50">
        <v>2</v>
      </c>
      <c r="D19" s="50">
        <v>3</v>
      </c>
      <c r="E19" s="50">
        <v>4</v>
      </c>
      <c r="F19" s="50">
        <v>5</v>
      </c>
      <c r="G19" s="50">
        <v>6</v>
      </c>
      <c r="H19" s="50">
        <v>7</v>
      </c>
      <c r="I19" s="50">
        <v>8</v>
      </c>
      <c r="J19" s="50">
        <v>9</v>
      </c>
      <c r="K19" s="50">
        <v>10</v>
      </c>
      <c r="L19" s="50" t="s">
        <v>93</v>
      </c>
      <c r="M19" s="50" t="s">
        <v>94</v>
      </c>
      <c r="N19" s="50" t="s">
        <v>95</v>
      </c>
      <c r="O19" s="50" t="s">
        <v>96</v>
      </c>
      <c r="P19" s="50">
        <v>15</v>
      </c>
      <c r="Q19" s="50">
        <v>16</v>
      </c>
      <c r="R19" s="50" t="s">
        <v>97</v>
      </c>
      <c r="S19" s="130"/>
      <c r="T19" s="47"/>
    </row>
    <row r="20" ht="13.5" customHeight="1">
      <c r="B20" s="16" t="s">
        <v>19</v>
      </c>
      <c r="C20" s="61">
        <f t="shared" ref="C20:C53" si="26">D20+E20+F20</f>
        <v>22</v>
      </c>
      <c r="D20" s="62">
        <v>2</v>
      </c>
      <c r="E20" s="69">
        <v>20</v>
      </c>
      <c r="F20" s="62">
        <v>0</v>
      </c>
      <c r="G20" s="69">
        <v>0</v>
      </c>
      <c r="H20" s="62">
        <v>6</v>
      </c>
      <c r="I20" s="65">
        <f t="shared" ref="I20:I53" si="27">ROUND(D20*$H$13,2)</f>
        <v>29425.759999999998</v>
      </c>
      <c r="J20" s="65">
        <f t="shared" ref="J20:J53" si="28">ROUND(E20*$H$14,2)</f>
        <v>355146.20000000001</v>
      </c>
      <c r="K20" s="65">
        <f t="shared" ref="K20:K53" si="29">ROUND(F20*$H$14,2)</f>
        <v>0</v>
      </c>
      <c r="L20" s="65">
        <f t="shared" ref="L20:L53" si="30">I20+J20+K20</f>
        <v>384571.96000000002</v>
      </c>
      <c r="M20" s="66">
        <f t="shared" ref="M20:M53" si="31">ROUND(I20*12/1000,1)</f>
        <v>353.10000000000002</v>
      </c>
      <c r="N20" s="66">
        <f t="shared" ref="N20:N53" si="32">ROUND(J20*12/1000,1)</f>
        <v>4261.8000000000002</v>
      </c>
      <c r="O20" s="66">
        <f t="shared" ref="O20:O53" si="33">ROUND(K20*12/1000,1)</f>
        <v>0</v>
      </c>
      <c r="P20" s="66">
        <f t="shared" ref="P20:P53" si="34">ROUND(G20*$P$13/1000,1)</f>
        <v>0</v>
      </c>
      <c r="Q20" s="66">
        <f t="shared" ref="Q20:Q53" si="35">ROUND(H20*$P$14/1000,1)</f>
        <v>384.10000000000002</v>
      </c>
      <c r="R20" s="67">
        <f t="shared" ref="R20:R53" si="36">SUM(M20:Q20)</f>
        <v>4999.0000000000009</v>
      </c>
      <c r="S20" s="131"/>
    </row>
    <row r="21" ht="13.5" customHeight="1">
      <c r="B21" s="16" t="s">
        <v>20</v>
      </c>
      <c r="C21" s="61">
        <f t="shared" si="26"/>
        <v>68</v>
      </c>
      <c r="D21" s="69">
        <v>2</v>
      </c>
      <c r="E21" s="62">
        <v>66</v>
      </c>
      <c r="F21" s="69">
        <v>0</v>
      </c>
      <c r="G21" s="62">
        <v>5</v>
      </c>
      <c r="H21" s="69">
        <v>3</v>
      </c>
      <c r="I21" s="65">
        <f t="shared" si="27"/>
        <v>29425.759999999998</v>
      </c>
      <c r="J21" s="65">
        <f t="shared" si="28"/>
        <v>1171982.46</v>
      </c>
      <c r="K21" s="65">
        <f t="shared" si="29"/>
        <v>0</v>
      </c>
      <c r="L21" s="65">
        <f t="shared" si="30"/>
        <v>1201408.22</v>
      </c>
      <c r="M21" s="66">
        <f t="shared" si="31"/>
        <v>353.10000000000002</v>
      </c>
      <c r="N21" s="66">
        <f t="shared" si="32"/>
        <v>14063.799999999999</v>
      </c>
      <c r="O21" s="66">
        <f t="shared" si="33"/>
        <v>0</v>
      </c>
      <c r="P21" s="66">
        <f t="shared" si="34"/>
        <v>201.90000000000001</v>
      </c>
      <c r="Q21" s="66">
        <f t="shared" si="35"/>
        <v>192</v>
      </c>
      <c r="R21" s="67">
        <f t="shared" si="36"/>
        <v>14810.799999999999</v>
      </c>
      <c r="S21" s="131"/>
    </row>
    <row r="22" ht="13.5" customHeight="1">
      <c r="B22" s="16" t="s">
        <v>21</v>
      </c>
      <c r="C22" s="61">
        <f t="shared" si="26"/>
        <v>98</v>
      </c>
      <c r="D22" s="62">
        <v>4</v>
      </c>
      <c r="E22" s="69">
        <v>88</v>
      </c>
      <c r="F22" s="62">
        <v>6</v>
      </c>
      <c r="G22" s="69">
        <v>3</v>
      </c>
      <c r="H22" s="62">
        <v>2</v>
      </c>
      <c r="I22" s="65">
        <f t="shared" si="27"/>
        <v>58851.519999999997</v>
      </c>
      <c r="J22" s="65">
        <f t="shared" si="28"/>
        <v>1562643.28</v>
      </c>
      <c r="K22" s="65">
        <f t="shared" si="29"/>
        <v>106543.86</v>
      </c>
      <c r="L22" s="65">
        <f t="shared" si="30"/>
        <v>1728038.6600000001</v>
      </c>
      <c r="M22" s="66">
        <f t="shared" si="31"/>
        <v>706.20000000000005</v>
      </c>
      <c r="N22" s="66">
        <f t="shared" si="32"/>
        <v>18751.700000000001</v>
      </c>
      <c r="O22" s="66">
        <f t="shared" si="33"/>
        <v>1278.5</v>
      </c>
      <c r="P22" s="66">
        <f t="shared" si="34"/>
        <v>121.09999999999999</v>
      </c>
      <c r="Q22" s="66">
        <f t="shared" si="35"/>
        <v>128</v>
      </c>
      <c r="R22" s="67">
        <f t="shared" si="36"/>
        <v>20985.5</v>
      </c>
      <c r="S22" s="131"/>
    </row>
    <row r="23" ht="13.5" customHeight="1">
      <c r="B23" s="16" t="s">
        <v>22</v>
      </c>
      <c r="C23" s="61">
        <f t="shared" si="26"/>
        <v>25</v>
      </c>
      <c r="D23" s="69">
        <v>2</v>
      </c>
      <c r="E23" s="62">
        <v>23</v>
      </c>
      <c r="F23" s="69">
        <v>0</v>
      </c>
      <c r="G23" s="62">
        <v>2</v>
      </c>
      <c r="H23" s="69">
        <v>1</v>
      </c>
      <c r="I23" s="65">
        <f t="shared" si="27"/>
        <v>29425.759999999998</v>
      </c>
      <c r="J23" s="65">
        <f t="shared" si="28"/>
        <v>408418.13</v>
      </c>
      <c r="K23" s="65">
        <f t="shared" si="29"/>
        <v>0</v>
      </c>
      <c r="L23" s="65">
        <f t="shared" si="30"/>
        <v>437843.89000000001</v>
      </c>
      <c r="M23" s="66">
        <f t="shared" si="31"/>
        <v>353.10000000000002</v>
      </c>
      <c r="N23" s="66">
        <f t="shared" si="32"/>
        <v>4901</v>
      </c>
      <c r="O23" s="66">
        <f t="shared" si="33"/>
        <v>0</v>
      </c>
      <c r="P23" s="66">
        <f t="shared" si="34"/>
        <v>80.799999999999997</v>
      </c>
      <c r="Q23" s="66">
        <f t="shared" si="35"/>
        <v>64</v>
      </c>
      <c r="R23" s="67">
        <f t="shared" si="36"/>
        <v>5398.9000000000005</v>
      </c>
      <c r="S23" s="131"/>
    </row>
    <row r="24" ht="13.5" customHeight="1">
      <c r="B24" s="16" t="s">
        <v>23</v>
      </c>
      <c r="C24" s="61">
        <f t="shared" si="26"/>
        <v>28</v>
      </c>
      <c r="D24" s="62">
        <v>0</v>
      </c>
      <c r="E24" s="69">
        <v>28</v>
      </c>
      <c r="F24" s="62">
        <v>0</v>
      </c>
      <c r="G24" s="69">
        <v>0</v>
      </c>
      <c r="H24" s="62">
        <v>0</v>
      </c>
      <c r="I24" s="65">
        <f t="shared" si="27"/>
        <v>0</v>
      </c>
      <c r="J24" s="65">
        <f t="shared" si="28"/>
        <v>497204.67999999999</v>
      </c>
      <c r="K24" s="65">
        <f t="shared" si="29"/>
        <v>0</v>
      </c>
      <c r="L24" s="65">
        <f t="shared" si="30"/>
        <v>497204.67999999999</v>
      </c>
      <c r="M24" s="66">
        <f t="shared" si="31"/>
        <v>0</v>
      </c>
      <c r="N24" s="66">
        <f t="shared" si="32"/>
        <v>5966.5</v>
      </c>
      <c r="O24" s="66">
        <f t="shared" si="33"/>
        <v>0</v>
      </c>
      <c r="P24" s="66">
        <f t="shared" si="34"/>
        <v>0</v>
      </c>
      <c r="Q24" s="66">
        <f t="shared" si="35"/>
        <v>0</v>
      </c>
      <c r="R24" s="67">
        <f t="shared" si="36"/>
        <v>5966.5</v>
      </c>
      <c r="S24" s="131"/>
    </row>
    <row r="25" ht="13.5" customHeight="1">
      <c r="B25" s="16" t="s">
        <v>24</v>
      </c>
      <c r="C25" s="61">
        <f t="shared" si="26"/>
        <v>11</v>
      </c>
      <c r="D25" s="69">
        <v>1</v>
      </c>
      <c r="E25" s="62">
        <v>10</v>
      </c>
      <c r="F25" s="69">
        <v>0</v>
      </c>
      <c r="G25" s="62">
        <v>1</v>
      </c>
      <c r="H25" s="69">
        <v>0</v>
      </c>
      <c r="I25" s="65">
        <f t="shared" si="27"/>
        <v>14712.879999999999</v>
      </c>
      <c r="J25" s="65">
        <f t="shared" si="28"/>
        <v>177573.10000000001</v>
      </c>
      <c r="K25" s="65">
        <f t="shared" si="29"/>
        <v>0</v>
      </c>
      <c r="L25" s="65">
        <f t="shared" si="30"/>
        <v>192285.98000000001</v>
      </c>
      <c r="M25" s="66">
        <f t="shared" si="31"/>
        <v>176.59999999999999</v>
      </c>
      <c r="N25" s="66">
        <f t="shared" si="32"/>
        <v>2130.9000000000001</v>
      </c>
      <c r="O25" s="66">
        <f t="shared" si="33"/>
        <v>0</v>
      </c>
      <c r="P25" s="66">
        <f t="shared" si="34"/>
        <v>40.399999999999999</v>
      </c>
      <c r="Q25" s="66">
        <f t="shared" si="35"/>
        <v>0</v>
      </c>
      <c r="R25" s="67">
        <f t="shared" si="36"/>
        <v>2347.9000000000001</v>
      </c>
      <c r="S25" s="131"/>
    </row>
    <row r="26" ht="13.5" customHeight="1">
      <c r="B26" s="16" t="s">
        <v>25</v>
      </c>
      <c r="C26" s="61">
        <f t="shared" si="26"/>
        <v>185</v>
      </c>
      <c r="D26" s="62">
        <v>66</v>
      </c>
      <c r="E26" s="69">
        <v>100</v>
      </c>
      <c r="F26" s="62">
        <v>19</v>
      </c>
      <c r="G26" s="69">
        <v>0</v>
      </c>
      <c r="H26" s="62">
        <v>0</v>
      </c>
      <c r="I26" s="65">
        <f t="shared" si="27"/>
        <v>971050.07999999996</v>
      </c>
      <c r="J26" s="65">
        <f t="shared" si="28"/>
        <v>1775731</v>
      </c>
      <c r="K26" s="65">
        <f t="shared" si="29"/>
        <v>337388.89000000001</v>
      </c>
      <c r="L26" s="65">
        <f t="shared" si="30"/>
        <v>3084169.9700000002</v>
      </c>
      <c r="M26" s="66">
        <f t="shared" si="31"/>
        <v>11652.6</v>
      </c>
      <c r="N26" s="66">
        <f t="shared" si="32"/>
        <v>21308.799999999999</v>
      </c>
      <c r="O26" s="66">
        <f t="shared" si="33"/>
        <v>4048.6999999999998</v>
      </c>
      <c r="P26" s="66">
        <f t="shared" si="34"/>
        <v>0</v>
      </c>
      <c r="Q26" s="66">
        <f t="shared" si="35"/>
        <v>0</v>
      </c>
      <c r="R26" s="67">
        <f t="shared" si="36"/>
        <v>37010.099999999999</v>
      </c>
      <c r="S26" s="131"/>
    </row>
    <row r="27" ht="13.5" customHeight="1">
      <c r="B27" s="16" t="s">
        <v>26</v>
      </c>
      <c r="C27" s="61">
        <f t="shared" si="26"/>
        <v>45</v>
      </c>
      <c r="D27" s="69">
        <v>1</v>
      </c>
      <c r="E27" s="62">
        <v>44</v>
      </c>
      <c r="F27" s="69">
        <v>0</v>
      </c>
      <c r="G27" s="62">
        <v>4</v>
      </c>
      <c r="H27" s="69">
        <v>5</v>
      </c>
      <c r="I27" s="65">
        <f t="shared" si="27"/>
        <v>14712.879999999999</v>
      </c>
      <c r="J27" s="65">
        <f t="shared" si="28"/>
        <v>781321.64000000001</v>
      </c>
      <c r="K27" s="65">
        <f t="shared" si="29"/>
        <v>0</v>
      </c>
      <c r="L27" s="65">
        <f t="shared" si="30"/>
        <v>796034.52000000002</v>
      </c>
      <c r="M27" s="66">
        <f t="shared" si="31"/>
        <v>176.59999999999999</v>
      </c>
      <c r="N27" s="66">
        <f t="shared" si="32"/>
        <v>9375.8999999999996</v>
      </c>
      <c r="O27" s="66">
        <f t="shared" si="33"/>
        <v>0</v>
      </c>
      <c r="P27" s="66">
        <f t="shared" si="34"/>
        <v>161.5</v>
      </c>
      <c r="Q27" s="66">
        <f t="shared" si="35"/>
        <v>320.10000000000002</v>
      </c>
      <c r="R27" s="67">
        <f t="shared" si="36"/>
        <v>10034.1</v>
      </c>
      <c r="S27" s="131"/>
    </row>
    <row r="28" ht="13.5" customHeight="1">
      <c r="B28" s="16" t="s">
        <v>27</v>
      </c>
      <c r="C28" s="61">
        <f t="shared" si="26"/>
        <v>20</v>
      </c>
      <c r="D28" s="62">
        <v>3</v>
      </c>
      <c r="E28" s="69">
        <v>17</v>
      </c>
      <c r="F28" s="62">
        <v>0</v>
      </c>
      <c r="G28" s="69">
        <v>0</v>
      </c>
      <c r="H28" s="62">
        <v>5</v>
      </c>
      <c r="I28" s="65">
        <f t="shared" si="27"/>
        <v>44138.639999999999</v>
      </c>
      <c r="J28" s="65">
        <f t="shared" si="28"/>
        <v>301874.27000000002</v>
      </c>
      <c r="K28" s="65">
        <f t="shared" si="29"/>
        <v>0</v>
      </c>
      <c r="L28" s="65">
        <f t="shared" si="30"/>
        <v>346012.91000000003</v>
      </c>
      <c r="M28" s="66">
        <f t="shared" si="31"/>
        <v>529.70000000000005</v>
      </c>
      <c r="N28" s="66">
        <f t="shared" si="32"/>
        <v>3622.5</v>
      </c>
      <c r="O28" s="66">
        <f t="shared" si="33"/>
        <v>0</v>
      </c>
      <c r="P28" s="66">
        <f t="shared" si="34"/>
        <v>0</v>
      </c>
      <c r="Q28" s="66">
        <f t="shared" si="35"/>
        <v>320.10000000000002</v>
      </c>
      <c r="R28" s="67">
        <f t="shared" si="36"/>
        <v>4472.3000000000002</v>
      </c>
      <c r="S28" s="131"/>
    </row>
    <row r="29" ht="13.5" customHeight="1">
      <c r="B29" s="16" t="s">
        <v>28</v>
      </c>
      <c r="C29" s="61">
        <f t="shared" si="26"/>
        <v>37</v>
      </c>
      <c r="D29" s="69">
        <v>1</v>
      </c>
      <c r="E29" s="62">
        <v>35</v>
      </c>
      <c r="F29" s="69">
        <v>1</v>
      </c>
      <c r="G29" s="62">
        <v>5</v>
      </c>
      <c r="H29" s="69">
        <v>2</v>
      </c>
      <c r="I29" s="65">
        <f t="shared" si="27"/>
        <v>14712.879999999999</v>
      </c>
      <c r="J29" s="65">
        <f t="shared" si="28"/>
        <v>621505.84999999998</v>
      </c>
      <c r="K29" s="65">
        <f t="shared" si="29"/>
        <v>17757.310000000001</v>
      </c>
      <c r="L29" s="65">
        <f t="shared" si="30"/>
        <v>653976.04000000004</v>
      </c>
      <c r="M29" s="66">
        <f t="shared" si="31"/>
        <v>176.59999999999999</v>
      </c>
      <c r="N29" s="66">
        <f t="shared" si="32"/>
        <v>7458.1000000000004</v>
      </c>
      <c r="O29" s="66">
        <f t="shared" si="33"/>
        <v>213.09999999999999</v>
      </c>
      <c r="P29" s="66">
        <f t="shared" si="34"/>
        <v>201.90000000000001</v>
      </c>
      <c r="Q29" s="66">
        <f t="shared" si="35"/>
        <v>128</v>
      </c>
      <c r="R29" s="67">
        <f t="shared" si="36"/>
        <v>8177.7000000000007</v>
      </c>
      <c r="S29" s="131"/>
    </row>
    <row r="30" ht="13.5" customHeight="1">
      <c r="B30" s="16" t="s">
        <v>29</v>
      </c>
      <c r="C30" s="61">
        <f t="shared" si="26"/>
        <v>147</v>
      </c>
      <c r="D30" s="62">
        <v>5</v>
      </c>
      <c r="E30" s="69">
        <v>140</v>
      </c>
      <c r="F30" s="62">
        <v>2</v>
      </c>
      <c r="G30" s="69">
        <v>12</v>
      </c>
      <c r="H30" s="62">
        <v>0</v>
      </c>
      <c r="I30" s="65">
        <f t="shared" si="27"/>
        <v>73564.399999999994</v>
      </c>
      <c r="J30" s="65">
        <f t="shared" si="28"/>
        <v>2486023.3999999999</v>
      </c>
      <c r="K30" s="65">
        <f t="shared" si="29"/>
        <v>35514.620000000003</v>
      </c>
      <c r="L30" s="65">
        <f t="shared" si="30"/>
        <v>2595102.4199999999</v>
      </c>
      <c r="M30" s="66">
        <f t="shared" si="31"/>
        <v>882.79999999999995</v>
      </c>
      <c r="N30" s="66">
        <f t="shared" si="32"/>
        <v>29832.299999999999</v>
      </c>
      <c r="O30" s="66">
        <f t="shared" si="33"/>
        <v>426.19999999999999</v>
      </c>
      <c r="P30" s="66">
        <f t="shared" si="34"/>
        <v>484.60000000000002</v>
      </c>
      <c r="Q30" s="66">
        <f t="shared" si="35"/>
        <v>0</v>
      </c>
      <c r="R30" s="67">
        <f t="shared" si="36"/>
        <v>31625.899999999998</v>
      </c>
      <c r="S30" s="131"/>
    </row>
    <row r="31" ht="13.5" customHeight="1">
      <c r="B31" s="16" t="s">
        <v>30</v>
      </c>
      <c r="C31" s="61">
        <f t="shared" si="26"/>
        <v>14</v>
      </c>
      <c r="D31" s="69">
        <v>1</v>
      </c>
      <c r="E31" s="62">
        <v>13</v>
      </c>
      <c r="F31" s="69">
        <v>0</v>
      </c>
      <c r="G31" s="62">
        <v>1</v>
      </c>
      <c r="H31" s="69">
        <v>0</v>
      </c>
      <c r="I31" s="65">
        <f t="shared" si="27"/>
        <v>14712.879999999999</v>
      </c>
      <c r="J31" s="65">
        <f t="shared" si="28"/>
        <v>230845.03</v>
      </c>
      <c r="K31" s="65">
        <f t="shared" si="29"/>
        <v>0</v>
      </c>
      <c r="L31" s="65">
        <f t="shared" si="30"/>
        <v>245557.91</v>
      </c>
      <c r="M31" s="66">
        <f t="shared" si="31"/>
        <v>176.59999999999999</v>
      </c>
      <c r="N31" s="66">
        <f t="shared" si="32"/>
        <v>2770.0999999999999</v>
      </c>
      <c r="O31" s="66">
        <f t="shared" si="33"/>
        <v>0</v>
      </c>
      <c r="P31" s="66">
        <f t="shared" si="34"/>
        <v>40.399999999999999</v>
      </c>
      <c r="Q31" s="66">
        <f t="shared" si="35"/>
        <v>0</v>
      </c>
      <c r="R31" s="67">
        <f t="shared" si="36"/>
        <v>2987.0999999999999</v>
      </c>
      <c r="S31" s="131"/>
    </row>
    <row r="32" ht="13.5" customHeight="1">
      <c r="B32" s="16" t="s">
        <v>31</v>
      </c>
      <c r="C32" s="61">
        <f t="shared" si="26"/>
        <v>85</v>
      </c>
      <c r="D32" s="62">
        <v>10</v>
      </c>
      <c r="E32" s="69">
        <v>65</v>
      </c>
      <c r="F32" s="62">
        <v>10</v>
      </c>
      <c r="G32" s="69">
        <v>10</v>
      </c>
      <c r="H32" s="62">
        <v>4</v>
      </c>
      <c r="I32" s="65">
        <f t="shared" si="27"/>
        <v>147128.79999999999</v>
      </c>
      <c r="J32" s="65">
        <f t="shared" si="28"/>
        <v>1154225.1499999999</v>
      </c>
      <c r="K32" s="65">
        <f t="shared" si="29"/>
        <v>177573.10000000001</v>
      </c>
      <c r="L32" s="65">
        <f t="shared" si="30"/>
        <v>1478927.05</v>
      </c>
      <c r="M32" s="66">
        <f t="shared" si="31"/>
        <v>1765.5</v>
      </c>
      <c r="N32" s="66">
        <f t="shared" si="32"/>
        <v>13850.700000000001</v>
      </c>
      <c r="O32" s="66">
        <f t="shared" si="33"/>
        <v>2130.9000000000001</v>
      </c>
      <c r="P32" s="66">
        <f t="shared" si="34"/>
        <v>403.80000000000001</v>
      </c>
      <c r="Q32" s="66">
        <f t="shared" si="35"/>
        <v>256.10000000000002</v>
      </c>
      <c r="R32" s="67">
        <f t="shared" si="36"/>
        <v>18407</v>
      </c>
      <c r="S32" s="131"/>
    </row>
    <row r="33" ht="13.5" customHeight="1">
      <c r="B33" s="16" t="s">
        <v>32</v>
      </c>
      <c r="C33" s="61">
        <f t="shared" si="26"/>
        <v>105</v>
      </c>
      <c r="D33" s="69">
        <v>7</v>
      </c>
      <c r="E33" s="62">
        <v>98</v>
      </c>
      <c r="F33" s="69">
        <v>0</v>
      </c>
      <c r="G33" s="62">
        <v>10</v>
      </c>
      <c r="H33" s="69">
        <v>0</v>
      </c>
      <c r="I33" s="65">
        <f t="shared" si="27"/>
        <v>102990.16</v>
      </c>
      <c r="J33" s="65">
        <f t="shared" si="28"/>
        <v>1740216.3799999999</v>
      </c>
      <c r="K33" s="65">
        <f t="shared" si="29"/>
        <v>0</v>
      </c>
      <c r="L33" s="65">
        <f t="shared" si="30"/>
        <v>1843206.5399999998</v>
      </c>
      <c r="M33" s="66">
        <f t="shared" si="31"/>
        <v>1235.9000000000001</v>
      </c>
      <c r="N33" s="66">
        <f t="shared" si="32"/>
        <v>20882.599999999999</v>
      </c>
      <c r="O33" s="66">
        <f t="shared" si="33"/>
        <v>0</v>
      </c>
      <c r="P33" s="66">
        <f t="shared" si="34"/>
        <v>403.80000000000001</v>
      </c>
      <c r="Q33" s="66">
        <f t="shared" si="35"/>
        <v>0</v>
      </c>
      <c r="R33" s="67">
        <f t="shared" si="36"/>
        <v>22522.299999999999</v>
      </c>
      <c r="S33" s="131"/>
    </row>
    <row r="34" ht="13.5" customHeight="1">
      <c r="B34" s="16" t="s">
        <v>33</v>
      </c>
      <c r="C34" s="61">
        <f t="shared" si="26"/>
        <v>48</v>
      </c>
      <c r="D34" s="62">
        <v>3</v>
      </c>
      <c r="E34" s="69">
        <v>45</v>
      </c>
      <c r="F34" s="62">
        <v>0</v>
      </c>
      <c r="G34" s="69">
        <v>6</v>
      </c>
      <c r="H34" s="62">
        <v>0</v>
      </c>
      <c r="I34" s="65">
        <f t="shared" si="27"/>
        <v>44138.639999999999</v>
      </c>
      <c r="J34" s="65">
        <f t="shared" si="28"/>
        <v>799078.94999999995</v>
      </c>
      <c r="K34" s="65">
        <f t="shared" si="29"/>
        <v>0</v>
      </c>
      <c r="L34" s="65">
        <f t="shared" si="30"/>
        <v>843217.58999999997</v>
      </c>
      <c r="M34" s="66">
        <f t="shared" si="31"/>
        <v>529.70000000000005</v>
      </c>
      <c r="N34" s="66">
        <f t="shared" si="32"/>
        <v>9588.8999999999996</v>
      </c>
      <c r="O34" s="66">
        <f t="shared" si="33"/>
        <v>0</v>
      </c>
      <c r="P34" s="66">
        <f t="shared" si="34"/>
        <v>242.30000000000001</v>
      </c>
      <c r="Q34" s="66">
        <f t="shared" si="35"/>
        <v>0</v>
      </c>
      <c r="R34" s="67">
        <f t="shared" si="36"/>
        <v>10360.9</v>
      </c>
      <c r="S34" s="131"/>
    </row>
    <row r="35" ht="13.5" customHeight="1">
      <c r="B35" s="16" t="s">
        <v>34</v>
      </c>
      <c r="C35" s="61">
        <f t="shared" si="26"/>
        <v>22</v>
      </c>
      <c r="D35" s="69">
        <v>5</v>
      </c>
      <c r="E35" s="62">
        <v>17</v>
      </c>
      <c r="F35" s="69">
        <v>0</v>
      </c>
      <c r="G35" s="62">
        <v>0</v>
      </c>
      <c r="H35" s="69">
        <v>0</v>
      </c>
      <c r="I35" s="65">
        <f t="shared" si="27"/>
        <v>73564.399999999994</v>
      </c>
      <c r="J35" s="65">
        <f t="shared" si="28"/>
        <v>301874.27000000002</v>
      </c>
      <c r="K35" s="65">
        <f t="shared" si="29"/>
        <v>0</v>
      </c>
      <c r="L35" s="65">
        <f t="shared" si="30"/>
        <v>375438.67000000004</v>
      </c>
      <c r="M35" s="66">
        <f t="shared" si="31"/>
        <v>882.79999999999995</v>
      </c>
      <c r="N35" s="66">
        <f t="shared" si="32"/>
        <v>3622.5</v>
      </c>
      <c r="O35" s="66">
        <f t="shared" si="33"/>
        <v>0</v>
      </c>
      <c r="P35" s="66">
        <f t="shared" si="34"/>
        <v>0</v>
      </c>
      <c r="Q35" s="66">
        <f t="shared" si="35"/>
        <v>0</v>
      </c>
      <c r="R35" s="67">
        <f t="shared" si="36"/>
        <v>4505.3000000000002</v>
      </c>
      <c r="S35" s="131"/>
    </row>
    <row r="36" ht="13.5" customHeight="1">
      <c r="B36" s="16" t="s">
        <v>35</v>
      </c>
      <c r="C36" s="61">
        <f t="shared" si="26"/>
        <v>60</v>
      </c>
      <c r="D36" s="62">
        <v>3</v>
      </c>
      <c r="E36" s="69">
        <v>55</v>
      </c>
      <c r="F36" s="62">
        <v>2</v>
      </c>
      <c r="G36" s="69">
        <v>10</v>
      </c>
      <c r="H36" s="62">
        <v>2</v>
      </c>
      <c r="I36" s="65">
        <f t="shared" si="27"/>
        <v>44138.639999999999</v>
      </c>
      <c r="J36" s="65">
        <f t="shared" si="28"/>
        <v>976652.05000000005</v>
      </c>
      <c r="K36" s="65">
        <f t="shared" si="29"/>
        <v>35514.620000000003</v>
      </c>
      <c r="L36" s="65">
        <f t="shared" si="30"/>
        <v>1056305.3100000001</v>
      </c>
      <c r="M36" s="66">
        <f t="shared" si="31"/>
        <v>529.70000000000005</v>
      </c>
      <c r="N36" s="66">
        <f t="shared" si="32"/>
        <v>11719.799999999999</v>
      </c>
      <c r="O36" s="66">
        <f t="shared" si="33"/>
        <v>426.19999999999999</v>
      </c>
      <c r="P36" s="66">
        <f t="shared" si="34"/>
        <v>403.80000000000001</v>
      </c>
      <c r="Q36" s="66">
        <f t="shared" si="35"/>
        <v>128</v>
      </c>
      <c r="R36" s="67">
        <f t="shared" si="36"/>
        <v>13207.5</v>
      </c>
      <c r="S36" s="131"/>
    </row>
    <row r="37" ht="13.5" customHeight="1">
      <c r="B37" s="16" t="s">
        <v>36</v>
      </c>
      <c r="C37" s="61">
        <f t="shared" si="26"/>
        <v>125</v>
      </c>
      <c r="D37" s="69">
        <v>9</v>
      </c>
      <c r="E37" s="62">
        <v>114</v>
      </c>
      <c r="F37" s="69">
        <v>2</v>
      </c>
      <c r="G37" s="62">
        <v>15</v>
      </c>
      <c r="H37" s="69">
        <v>3</v>
      </c>
      <c r="I37" s="65">
        <f t="shared" si="27"/>
        <v>132415.92000000001</v>
      </c>
      <c r="J37" s="65">
        <f t="shared" si="28"/>
        <v>2024333.3400000001</v>
      </c>
      <c r="K37" s="65">
        <f t="shared" si="29"/>
        <v>35514.620000000003</v>
      </c>
      <c r="L37" s="65">
        <f t="shared" si="30"/>
        <v>2192263.8800000004</v>
      </c>
      <c r="M37" s="66">
        <f t="shared" si="31"/>
        <v>1589</v>
      </c>
      <c r="N37" s="66">
        <f t="shared" si="32"/>
        <v>24292</v>
      </c>
      <c r="O37" s="66">
        <f t="shared" si="33"/>
        <v>426.19999999999999</v>
      </c>
      <c r="P37" s="66">
        <f t="shared" si="34"/>
        <v>605.70000000000005</v>
      </c>
      <c r="Q37" s="66">
        <f t="shared" si="35"/>
        <v>192</v>
      </c>
      <c r="R37" s="67">
        <f t="shared" si="36"/>
        <v>27104.900000000001</v>
      </c>
      <c r="S37" s="131"/>
    </row>
    <row r="38" ht="13.5" customHeight="1">
      <c r="B38" s="16" t="s">
        <v>37</v>
      </c>
      <c r="C38" s="61">
        <f t="shared" si="26"/>
        <v>285</v>
      </c>
      <c r="D38" s="62">
        <v>41</v>
      </c>
      <c r="E38" s="69">
        <v>240</v>
      </c>
      <c r="F38" s="62">
        <v>4</v>
      </c>
      <c r="G38" s="69">
        <v>28</v>
      </c>
      <c r="H38" s="62">
        <v>23</v>
      </c>
      <c r="I38" s="65">
        <f t="shared" si="27"/>
        <v>603228.07999999996</v>
      </c>
      <c r="J38" s="65">
        <f t="shared" si="28"/>
        <v>4261754.4000000004</v>
      </c>
      <c r="K38" s="65">
        <f t="shared" si="29"/>
        <v>71029.240000000005</v>
      </c>
      <c r="L38" s="65">
        <f t="shared" si="30"/>
        <v>4936011.7200000007</v>
      </c>
      <c r="M38" s="66">
        <f t="shared" si="31"/>
        <v>7238.6999999999998</v>
      </c>
      <c r="N38" s="66">
        <f t="shared" si="32"/>
        <v>51141.099999999999</v>
      </c>
      <c r="O38" s="66">
        <f t="shared" si="33"/>
        <v>852.39999999999998</v>
      </c>
      <c r="P38" s="66">
        <f t="shared" si="34"/>
        <v>1130.7</v>
      </c>
      <c r="Q38" s="66">
        <f t="shared" si="35"/>
        <v>1472.4000000000001</v>
      </c>
      <c r="R38" s="67">
        <f t="shared" si="36"/>
        <v>61835.299999999996</v>
      </c>
      <c r="S38" s="131"/>
    </row>
    <row r="39" ht="13.5" customHeight="1">
      <c r="B39" s="16" t="s">
        <v>38</v>
      </c>
      <c r="C39" s="61">
        <f t="shared" si="26"/>
        <v>81</v>
      </c>
      <c r="D39" s="69">
        <v>2</v>
      </c>
      <c r="E39" s="62">
        <v>78</v>
      </c>
      <c r="F39" s="69">
        <v>1</v>
      </c>
      <c r="G39" s="62">
        <v>0</v>
      </c>
      <c r="H39" s="69">
        <v>1</v>
      </c>
      <c r="I39" s="65">
        <f t="shared" si="27"/>
        <v>29425.759999999998</v>
      </c>
      <c r="J39" s="65">
        <f t="shared" si="28"/>
        <v>1385070.1799999999</v>
      </c>
      <c r="K39" s="65">
        <f t="shared" si="29"/>
        <v>17757.310000000001</v>
      </c>
      <c r="L39" s="65">
        <f t="shared" si="30"/>
        <v>1432253.25</v>
      </c>
      <c r="M39" s="66">
        <f t="shared" si="31"/>
        <v>353.10000000000002</v>
      </c>
      <c r="N39" s="66">
        <f t="shared" si="32"/>
        <v>16620.799999999999</v>
      </c>
      <c r="O39" s="66">
        <f t="shared" si="33"/>
        <v>213.09999999999999</v>
      </c>
      <c r="P39" s="66">
        <f t="shared" si="34"/>
        <v>0</v>
      </c>
      <c r="Q39" s="66">
        <f t="shared" si="35"/>
        <v>64</v>
      </c>
      <c r="R39" s="67">
        <f t="shared" si="36"/>
        <v>17250.999999999996</v>
      </c>
      <c r="S39" s="131"/>
    </row>
    <row r="40" ht="13.5" customHeight="1">
      <c r="B40" s="16" t="s">
        <v>39</v>
      </c>
      <c r="C40" s="61">
        <f t="shared" si="26"/>
        <v>11</v>
      </c>
      <c r="D40" s="62">
        <v>1</v>
      </c>
      <c r="E40" s="69">
        <v>10</v>
      </c>
      <c r="F40" s="62">
        <v>0</v>
      </c>
      <c r="G40" s="69">
        <v>0</v>
      </c>
      <c r="H40" s="62">
        <v>0</v>
      </c>
      <c r="I40" s="65">
        <f t="shared" si="27"/>
        <v>14712.879999999999</v>
      </c>
      <c r="J40" s="65">
        <f t="shared" si="28"/>
        <v>177573.10000000001</v>
      </c>
      <c r="K40" s="65">
        <f t="shared" si="29"/>
        <v>0</v>
      </c>
      <c r="L40" s="65">
        <f t="shared" si="30"/>
        <v>192285.98000000001</v>
      </c>
      <c r="M40" s="66">
        <f t="shared" si="31"/>
        <v>176.59999999999999</v>
      </c>
      <c r="N40" s="66">
        <f t="shared" si="32"/>
        <v>2130.9000000000001</v>
      </c>
      <c r="O40" s="66">
        <f t="shared" si="33"/>
        <v>0</v>
      </c>
      <c r="P40" s="66">
        <f t="shared" si="34"/>
        <v>0</v>
      </c>
      <c r="Q40" s="66">
        <f t="shared" si="35"/>
        <v>0</v>
      </c>
      <c r="R40" s="67">
        <f t="shared" si="36"/>
        <v>2307.5</v>
      </c>
      <c r="S40" s="131"/>
    </row>
    <row r="41" ht="13.5" customHeight="1">
      <c r="B41" s="16" t="s">
        <v>40</v>
      </c>
      <c r="C41" s="61">
        <f t="shared" si="26"/>
        <v>50</v>
      </c>
      <c r="D41" s="69">
        <v>3</v>
      </c>
      <c r="E41" s="62">
        <v>45</v>
      </c>
      <c r="F41" s="69">
        <v>2</v>
      </c>
      <c r="G41" s="62">
        <v>8</v>
      </c>
      <c r="H41" s="69">
        <v>0</v>
      </c>
      <c r="I41" s="65">
        <f t="shared" si="27"/>
        <v>44138.639999999999</v>
      </c>
      <c r="J41" s="65">
        <f t="shared" si="28"/>
        <v>799078.94999999995</v>
      </c>
      <c r="K41" s="65">
        <f t="shared" si="29"/>
        <v>35514.620000000003</v>
      </c>
      <c r="L41" s="65">
        <f t="shared" si="30"/>
        <v>878732.20999999996</v>
      </c>
      <c r="M41" s="66">
        <f t="shared" si="31"/>
        <v>529.70000000000005</v>
      </c>
      <c r="N41" s="66">
        <f t="shared" si="32"/>
        <v>9588.8999999999996</v>
      </c>
      <c r="O41" s="66">
        <f t="shared" si="33"/>
        <v>426.19999999999999</v>
      </c>
      <c r="P41" s="66">
        <f t="shared" si="34"/>
        <v>323</v>
      </c>
      <c r="Q41" s="66">
        <f t="shared" si="35"/>
        <v>0</v>
      </c>
      <c r="R41" s="67">
        <f t="shared" si="36"/>
        <v>10867.800000000001</v>
      </c>
      <c r="S41" s="131"/>
    </row>
    <row r="42" ht="13.5" customHeight="1">
      <c r="B42" s="16" t="s">
        <v>41</v>
      </c>
      <c r="C42" s="61">
        <f t="shared" si="26"/>
        <v>70</v>
      </c>
      <c r="D42" s="62">
        <v>2</v>
      </c>
      <c r="E42" s="69">
        <v>68</v>
      </c>
      <c r="F42" s="62">
        <v>0</v>
      </c>
      <c r="G42" s="69">
        <v>12</v>
      </c>
      <c r="H42" s="62">
        <v>0</v>
      </c>
      <c r="I42" s="65">
        <f t="shared" si="27"/>
        <v>29425.759999999998</v>
      </c>
      <c r="J42" s="65">
        <f t="shared" si="28"/>
        <v>1207497.0800000001</v>
      </c>
      <c r="K42" s="65">
        <f t="shared" si="29"/>
        <v>0</v>
      </c>
      <c r="L42" s="65">
        <f t="shared" si="30"/>
        <v>1236922.8400000001</v>
      </c>
      <c r="M42" s="66">
        <f t="shared" si="31"/>
        <v>353.10000000000002</v>
      </c>
      <c r="N42" s="66">
        <f t="shared" si="32"/>
        <v>14490</v>
      </c>
      <c r="O42" s="66">
        <f t="shared" si="33"/>
        <v>0</v>
      </c>
      <c r="P42" s="66">
        <f t="shared" si="34"/>
        <v>484.60000000000002</v>
      </c>
      <c r="Q42" s="66">
        <f t="shared" si="35"/>
        <v>0</v>
      </c>
      <c r="R42" s="67">
        <f t="shared" si="36"/>
        <v>15327.700000000001</v>
      </c>
      <c r="S42" s="131"/>
    </row>
    <row r="43" ht="13.5" customHeight="1">
      <c r="B43" s="16" t="s">
        <v>42</v>
      </c>
      <c r="C43" s="61">
        <f t="shared" si="26"/>
        <v>178</v>
      </c>
      <c r="D43" s="69">
        <v>7</v>
      </c>
      <c r="E43" s="62">
        <v>169</v>
      </c>
      <c r="F43" s="69">
        <v>2</v>
      </c>
      <c r="G43" s="62">
        <v>24</v>
      </c>
      <c r="H43" s="69">
        <v>1</v>
      </c>
      <c r="I43" s="65">
        <f t="shared" si="27"/>
        <v>102990.16</v>
      </c>
      <c r="J43" s="65">
        <f t="shared" si="28"/>
        <v>3000985.3900000001</v>
      </c>
      <c r="K43" s="65">
        <f t="shared" si="29"/>
        <v>35514.620000000003</v>
      </c>
      <c r="L43" s="65">
        <f t="shared" si="30"/>
        <v>3139490.1700000004</v>
      </c>
      <c r="M43" s="66">
        <f t="shared" si="31"/>
        <v>1235.9000000000001</v>
      </c>
      <c r="N43" s="66">
        <f t="shared" si="32"/>
        <v>36011.800000000003</v>
      </c>
      <c r="O43" s="66">
        <f t="shared" si="33"/>
        <v>426.19999999999999</v>
      </c>
      <c r="P43" s="66">
        <f t="shared" si="34"/>
        <v>969.10000000000002</v>
      </c>
      <c r="Q43" s="66">
        <f t="shared" si="35"/>
        <v>64</v>
      </c>
      <c r="R43" s="67">
        <f t="shared" si="36"/>
        <v>38707</v>
      </c>
      <c r="S43" s="131"/>
    </row>
    <row r="44" ht="13.5" customHeight="1">
      <c r="B44" s="16" t="s">
        <v>43</v>
      </c>
      <c r="C44" s="61">
        <f t="shared" si="26"/>
        <v>23</v>
      </c>
      <c r="D44" s="62">
        <v>3</v>
      </c>
      <c r="E44" s="69">
        <v>20</v>
      </c>
      <c r="F44" s="62">
        <v>0</v>
      </c>
      <c r="G44" s="69">
        <v>2</v>
      </c>
      <c r="H44" s="62">
        <v>4</v>
      </c>
      <c r="I44" s="65">
        <f t="shared" si="27"/>
        <v>44138.639999999999</v>
      </c>
      <c r="J44" s="65">
        <f t="shared" si="28"/>
        <v>355146.20000000001</v>
      </c>
      <c r="K44" s="65">
        <f t="shared" si="29"/>
        <v>0</v>
      </c>
      <c r="L44" s="65">
        <f t="shared" si="30"/>
        <v>399284.84000000003</v>
      </c>
      <c r="M44" s="66">
        <f t="shared" si="31"/>
        <v>529.70000000000005</v>
      </c>
      <c r="N44" s="66">
        <f t="shared" si="32"/>
        <v>4261.8000000000002</v>
      </c>
      <c r="O44" s="66">
        <f t="shared" si="33"/>
        <v>0</v>
      </c>
      <c r="P44" s="66">
        <f t="shared" si="34"/>
        <v>80.799999999999997</v>
      </c>
      <c r="Q44" s="66">
        <f t="shared" si="35"/>
        <v>256.10000000000002</v>
      </c>
      <c r="R44" s="67">
        <f t="shared" si="36"/>
        <v>5128.4000000000005</v>
      </c>
      <c r="S44" s="131"/>
    </row>
    <row r="45" ht="13.5" customHeight="1">
      <c r="B45" s="16" t="s">
        <v>44</v>
      </c>
      <c r="C45" s="61">
        <f t="shared" si="26"/>
        <v>16</v>
      </c>
      <c r="D45" s="69">
        <v>0</v>
      </c>
      <c r="E45" s="62">
        <v>15</v>
      </c>
      <c r="F45" s="69">
        <v>1</v>
      </c>
      <c r="G45" s="62">
        <v>3</v>
      </c>
      <c r="H45" s="69">
        <v>3</v>
      </c>
      <c r="I45" s="65">
        <f t="shared" si="27"/>
        <v>0</v>
      </c>
      <c r="J45" s="65">
        <f t="shared" si="28"/>
        <v>266359.65000000002</v>
      </c>
      <c r="K45" s="65">
        <f t="shared" si="29"/>
        <v>17757.310000000001</v>
      </c>
      <c r="L45" s="65">
        <f t="shared" si="30"/>
        <v>284116.96000000002</v>
      </c>
      <c r="M45" s="66">
        <f t="shared" si="31"/>
        <v>0</v>
      </c>
      <c r="N45" s="66">
        <f t="shared" si="32"/>
        <v>3196.3000000000002</v>
      </c>
      <c r="O45" s="66">
        <f t="shared" si="33"/>
        <v>213.09999999999999</v>
      </c>
      <c r="P45" s="66">
        <f t="shared" si="34"/>
        <v>121.09999999999999</v>
      </c>
      <c r="Q45" s="66">
        <f t="shared" si="35"/>
        <v>192</v>
      </c>
      <c r="R45" s="67">
        <f t="shared" si="36"/>
        <v>3722.5</v>
      </c>
      <c r="S45" s="131"/>
    </row>
    <row r="46" ht="13.5" customHeight="1">
      <c r="B46" s="16" t="s">
        <v>45</v>
      </c>
      <c r="C46" s="61">
        <f t="shared" si="26"/>
        <v>39</v>
      </c>
      <c r="D46" s="62">
        <v>0</v>
      </c>
      <c r="E46" s="69">
        <v>39</v>
      </c>
      <c r="F46" s="62">
        <v>0</v>
      </c>
      <c r="G46" s="69">
        <v>3</v>
      </c>
      <c r="H46" s="62">
        <v>0</v>
      </c>
      <c r="I46" s="65">
        <f t="shared" si="27"/>
        <v>0</v>
      </c>
      <c r="J46" s="65">
        <f t="shared" si="28"/>
        <v>692535.08999999997</v>
      </c>
      <c r="K46" s="65">
        <f t="shared" si="29"/>
        <v>0</v>
      </c>
      <c r="L46" s="65">
        <f t="shared" si="30"/>
        <v>692535.08999999997</v>
      </c>
      <c r="M46" s="66">
        <f t="shared" si="31"/>
        <v>0</v>
      </c>
      <c r="N46" s="66">
        <f t="shared" si="32"/>
        <v>8310.3999999999996</v>
      </c>
      <c r="O46" s="66">
        <f t="shared" si="33"/>
        <v>0</v>
      </c>
      <c r="P46" s="66">
        <f t="shared" si="34"/>
        <v>121.09999999999999</v>
      </c>
      <c r="Q46" s="66">
        <f t="shared" si="35"/>
        <v>0</v>
      </c>
      <c r="R46" s="67">
        <f t="shared" si="36"/>
        <v>8431.5</v>
      </c>
      <c r="S46" s="131"/>
    </row>
    <row r="47" ht="13.5" customHeight="1">
      <c r="B47" s="16" t="s">
        <v>46</v>
      </c>
      <c r="C47" s="61">
        <f t="shared" si="26"/>
        <v>144</v>
      </c>
      <c r="D47" s="69">
        <v>5</v>
      </c>
      <c r="E47" s="62">
        <v>137</v>
      </c>
      <c r="F47" s="69">
        <v>2</v>
      </c>
      <c r="G47" s="62">
        <v>20</v>
      </c>
      <c r="H47" s="69">
        <v>0</v>
      </c>
      <c r="I47" s="65">
        <f t="shared" si="27"/>
        <v>73564.399999999994</v>
      </c>
      <c r="J47" s="65">
        <f t="shared" si="28"/>
        <v>2432751.4700000002</v>
      </c>
      <c r="K47" s="65">
        <f t="shared" si="29"/>
        <v>35514.620000000003</v>
      </c>
      <c r="L47" s="65">
        <f t="shared" si="30"/>
        <v>2541830.4900000002</v>
      </c>
      <c r="M47" s="66">
        <f t="shared" si="31"/>
        <v>882.79999999999995</v>
      </c>
      <c r="N47" s="66">
        <f t="shared" si="32"/>
        <v>29193</v>
      </c>
      <c r="O47" s="66">
        <f t="shared" si="33"/>
        <v>426.19999999999999</v>
      </c>
      <c r="P47" s="66">
        <f t="shared" si="34"/>
        <v>807.60000000000002</v>
      </c>
      <c r="Q47" s="66">
        <f t="shared" si="35"/>
        <v>0</v>
      </c>
      <c r="R47" s="67">
        <f t="shared" si="36"/>
        <v>31309.599999999999</v>
      </c>
      <c r="S47" s="131"/>
    </row>
    <row r="48" ht="13.5" customHeight="1">
      <c r="B48" s="16" t="s">
        <v>47</v>
      </c>
      <c r="C48" s="61">
        <f t="shared" si="26"/>
        <v>11</v>
      </c>
      <c r="D48" s="62">
        <v>0</v>
      </c>
      <c r="E48" s="69">
        <v>11</v>
      </c>
      <c r="F48" s="62">
        <v>0</v>
      </c>
      <c r="G48" s="69">
        <v>4</v>
      </c>
      <c r="H48" s="62">
        <v>1</v>
      </c>
      <c r="I48" s="65">
        <f t="shared" si="27"/>
        <v>0</v>
      </c>
      <c r="J48" s="65">
        <f t="shared" si="28"/>
        <v>195330.41</v>
      </c>
      <c r="K48" s="65">
        <f t="shared" si="29"/>
        <v>0</v>
      </c>
      <c r="L48" s="65">
        <f t="shared" si="30"/>
        <v>195330.41</v>
      </c>
      <c r="M48" s="66">
        <f t="shared" si="31"/>
        <v>0</v>
      </c>
      <c r="N48" s="66">
        <f t="shared" si="32"/>
        <v>2344</v>
      </c>
      <c r="O48" s="66">
        <f t="shared" si="33"/>
        <v>0</v>
      </c>
      <c r="P48" s="66">
        <f t="shared" si="34"/>
        <v>161.5</v>
      </c>
      <c r="Q48" s="66">
        <f t="shared" si="35"/>
        <v>64</v>
      </c>
      <c r="R48" s="67">
        <f t="shared" si="36"/>
        <v>2569.5</v>
      </c>
      <c r="S48" s="131"/>
    </row>
    <row r="49" ht="13.5" customHeight="1">
      <c r="B49" s="16" t="s">
        <v>48</v>
      </c>
      <c r="C49" s="61">
        <f t="shared" si="26"/>
        <v>32</v>
      </c>
      <c r="D49" s="69">
        <v>1</v>
      </c>
      <c r="E49" s="62">
        <v>30</v>
      </c>
      <c r="F49" s="69">
        <v>1</v>
      </c>
      <c r="G49" s="62">
        <v>1</v>
      </c>
      <c r="H49" s="69">
        <v>6</v>
      </c>
      <c r="I49" s="65">
        <f t="shared" si="27"/>
        <v>14712.879999999999</v>
      </c>
      <c r="J49" s="65">
        <f t="shared" si="28"/>
        <v>532719.30000000005</v>
      </c>
      <c r="K49" s="65">
        <f t="shared" si="29"/>
        <v>17757.310000000001</v>
      </c>
      <c r="L49" s="65">
        <f t="shared" si="30"/>
        <v>565189.49000000011</v>
      </c>
      <c r="M49" s="66">
        <f t="shared" si="31"/>
        <v>176.59999999999999</v>
      </c>
      <c r="N49" s="66">
        <f t="shared" si="32"/>
        <v>6392.6000000000004</v>
      </c>
      <c r="O49" s="66">
        <f t="shared" si="33"/>
        <v>213.09999999999999</v>
      </c>
      <c r="P49" s="66">
        <f t="shared" si="34"/>
        <v>40.399999999999999</v>
      </c>
      <c r="Q49" s="66">
        <f t="shared" si="35"/>
        <v>384.10000000000002</v>
      </c>
      <c r="R49" s="67">
        <f t="shared" si="36"/>
        <v>7206.8000000000011</v>
      </c>
      <c r="S49" s="131"/>
    </row>
    <row r="50" ht="13.5" customHeight="1">
      <c r="B50" s="16" t="s">
        <v>49</v>
      </c>
      <c r="C50" s="61">
        <f t="shared" si="26"/>
        <v>155</v>
      </c>
      <c r="D50" s="62">
        <v>11</v>
      </c>
      <c r="E50" s="69">
        <v>140</v>
      </c>
      <c r="F50" s="62">
        <v>4</v>
      </c>
      <c r="G50" s="69">
        <v>24</v>
      </c>
      <c r="H50" s="62">
        <v>1</v>
      </c>
      <c r="I50" s="65">
        <f t="shared" si="27"/>
        <v>161841.67999999999</v>
      </c>
      <c r="J50" s="65">
        <f t="shared" si="28"/>
        <v>2486023.3999999999</v>
      </c>
      <c r="K50" s="65">
        <f t="shared" si="29"/>
        <v>71029.240000000005</v>
      </c>
      <c r="L50" s="65">
        <f t="shared" si="30"/>
        <v>2718894.3200000003</v>
      </c>
      <c r="M50" s="66">
        <f t="shared" si="31"/>
        <v>1942.0999999999999</v>
      </c>
      <c r="N50" s="66">
        <f t="shared" si="32"/>
        <v>29832.299999999999</v>
      </c>
      <c r="O50" s="66">
        <f t="shared" si="33"/>
        <v>852.39999999999998</v>
      </c>
      <c r="P50" s="66">
        <f t="shared" si="34"/>
        <v>969.10000000000002</v>
      </c>
      <c r="Q50" s="66">
        <f t="shared" si="35"/>
        <v>64</v>
      </c>
      <c r="R50" s="67">
        <f t="shared" si="36"/>
        <v>33659.900000000001</v>
      </c>
      <c r="S50" s="131"/>
    </row>
    <row r="51" ht="13.5" customHeight="1">
      <c r="B51" s="16" t="s">
        <v>50</v>
      </c>
      <c r="C51" s="61">
        <f t="shared" si="26"/>
        <v>110</v>
      </c>
      <c r="D51" s="69">
        <v>12</v>
      </c>
      <c r="E51" s="62">
        <v>96</v>
      </c>
      <c r="F51" s="69">
        <v>2</v>
      </c>
      <c r="G51" s="62">
        <v>12</v>
      </c>
      <c r="H51" s="69">
        <v>0</v>
      </c>
      <c r="I51" s="65">
        <f t="shared" si="27"/>
        <v>176554.56</v>
      </c>
      <c r="J51" s="65">
        <f t="shared" si="28"/>
        <v>1704701.76</v>
      </c>
      <c r="K51" s="65">
        <f t="shared" si="29"/>
        <v>35514.620000000003</v>
      </c>
      <c r="L51" s="65">
        <f t="shared" si="30"/>
        <v>1916770.9400000002</v>
      </c>
      <c r="M51" s="66">
        <f t="shared" si="31"/>
        <v>2118.6999999999998</v>
      </c>
      <c r="N51" s="66">
        <f t="shared" si="32"/>
        <v>20456.400000000001</v>
      </c>
      <c r="O51" s="66">
        <f t="shared" si="33"/>
        <v>426.19999999999999</v>
      </c>
      <c r="P51" s="66">
        <f t="shared" si="34"/>
        <v>484.60000000000002</v>
      </c>
      <c r="Q51" s="66">
        <f t="shared" si="35"/>
        <v>0</v>
      </c>
      <c r="R51" s="67">
        <f t="shared" si="36"/>
        <v>23485.900000000001</v>
      </c>
      <c r="S51" s="131"/>
    </row>
    <row r="52" ht="13.5" customHeight="1">
      <c r="B52" s="16" t="s">
        <v>51</v>
      </c>
      <c r="C52" s="61">
        <f t="shared" si="26"/>
        <v>14</v>
      </c>
      <c r="D52" s="62">
        <v>1</v>
      </c>
      <c r="E52" s="69">
        <v>13</v>
      </c>
      <c r="F52" s="62">
        <v>0</v>
      </c>
      <c r="G52" s="69">
        <v>0</v>
      </c>
      <c r="H52" s="62">
        <v>0</v>
      </c>
      <c r="I52" s="65">
        <f t="shared" si="27"/>
        <v>14712.879999999999</v>
      </c>
      <c r="J52" s="65">
        <f t="shared" si="28"/>
        <v>230845.03</v>
      </c>
      <c r="K52" s="65">
        <f t="shared" si="29"/>
        <v>0</v>
      </c>
      <c r="L52" s="65">
        <f t="shared" si="30"/>
        <v>245557.91</v>
      </c>
      <c r="M52" s="66">
        <f t="shared" si="31"/>
        <v>176.59999999999999</v>
      </c>
      <c r="N52" s="66">
        <f t="shared" si="32"/>
        <v>2770.0999999999999</v>
      </c>
      <c r="O52" s="66">
        <f t="shared" si="33"/>
        <v>0</v>
      </c>
      <c r="P52" s="66">
        <f t="shared" si="34"/>
        <v>0</v>
      </c>
      <c r="Q52" s="66">
        <f t="shared" si="35"/>
        <v>0</v>
      </c>
      <c r="R52" s="67">
        <f t="shared" si="36"/>
        <v>2946.6999999999998</v>
      </c>
      <c r="S52" s="131"/>
    </row>
    <row r="53" ht="13.5" customHeight="1">
      <c r="B53" s="16" t="s">
        <v>52</v>
      </c>
      <c r="C53" s="61">
        <f t="shared" si="26"/>
        <v>35</v>
      </c>
      <c r="D53" s="69">
        <v>5</v>
      </c>
      <c r="E53" s="62">
        <v>29</v>
      </c>
      <c r="F53" s="69">
        <v>1</v>
      </c>
      <c r="G53" s="62">
        <v>10</v>
      </c>
      <c r="H53" s="69">
        <v>0</v>
      </c>
      <c r="I53" s="65">
        <f t="shared" si="27"/>
        <v>73564.399999999994</v>
      </c>
      <c r="J53" s="65">
        <f t="shared" si="28"/>
        <v>514961.98999999999</v>
      </c>
      <c r="K53" s="65">
        <f t="shared" si="29"/>
        <v>17757.310000000001</v>
      </c>
      <c r="L53" s="65">
        <f t="shared" si="30"/>
        <v>606283.70000000007</v>
      </c>
      <c r="M53" s="66">
        <f t="shared" si="31"/>
        <v>882.79999999999995</v>
      </c>
      <c r="N53" s="66">
        <f t="shared" si="32"/>
        <v>6179.5</v>
      </c>
      <c r="O53" s="66">
        <f t="shared" si="33"/>
        <v>213.09999999999999</v>
      </c>
      <c r="P53" s="66">
        <f t="shared" si="34"/>
        <v>403.80000000000001</v>
      </c>
      <c r="Q53" s="66">
        <f t="shared" si="35"/>
        <v>0</v>
      </c>
      <c r="R53" s="67">
        <f t="shared" si="36"/>
        <v>7679.2000000000007</v>
      </c>
      <c r="S53" s="131"/>
    </row>
    <row r="54" s="18" customFormat="1" ht="13.5" customHeight="1">
      <c r="B54" s="132" t="s">
        <v>53</v>
      </c>
      <c r="C54" s="72">
        <f t="shared" ref="C54:R54" si="37">SUM(C20:C53)</f>
        <v>2399</v>
      </c>
      <c r="D54" s="72">
        <f t="shared" si="37"/>
        <v>219</v>
      </c>
      <c r="E54" s="72">
        <f t="shared" si="37"/>
        <v>2118</v>
      </c>
      <c r="F54" s="72">
        <f t="shared" si="37"/>
        <v>62</v>
      </c>
      <c r="G54" s="72">
        <f t="shared" si="37"/>
        <v>235</v>
      </c>
      <c r="H54" s="72">
        <f t="shared" si="37"/>
        <v>73</v>
      </c>
      <c r="I54" s="74">
        <f t="shared" si="37"/>
        <v>3222120.7199999988</v>
      </c>
      <c r="J54" s="74">
        <f t="shared" si="37"/>
        <v>37609982.579999998</v>
      </c>
      <c r="K54" s="74">
        <f t="shared" si="37"/>
        <v>1100953.2200000002</v>
      </c>
      <c r="L54" s="74">
        <f t="shared" si="37"/>
        <v>41933056.520000003</v>
      </c>
      <c r="M54" s="74">
        <f t="shared" si="37"/>
        <v>38666</v>
      </c>
      <c r="N54" s="74">
        <f t="shared" si="37"/>
        <v>451319.79999999999</v>
      </c>
      <c r="O54" s="74">
        <f t="shared" si="37"/>
        <v>13211.800000000005</v>
      </c>
      <c r="P54" s="74">
        <f t="shared" si="37"/>
        <v>9489.4000000000015</v>
      </c>
      <c r="Q54" s="74">
        <f t="shared" si="37"/>
        <v>4673</v>
      </c>
      <c r="R54" s="74">
        <f t="shared" si="37"/>
        <v>517360.00000000006</v>
      </c>
      <c r="S54" s="131"/>
    </row>
    <row r="55" ht="13.5" customHeight="1">
      <c r="B55" s="16" t="s">
        <v>54</v>
      </c>
      <c r="C55" s="61">
        <f>D55+E55+F55</f>
        <v>1968</v>
      </c>
      <c r="D55" s="62">
        <v>270</v>
      </c>
      <c r="E55" s="69">
        <v>1676</v>
      </c>
      <c r="F55" s="62">
        <v>22</v>
      </c>
      <c r="G55" s="69">
        <v>131</v>
      </c>
      <c r="H55" s="62">
        <v>2</v>
      </c>
      <c r="I55" s="65">
        <f>ROUND(D55*$H$13,2)</f>
        <v>3972477.6000000001</v>
      </c>
      <c r="J55" s="65">
        <f>ROUND(E55*$H$14,2)</f>
        <v>29761251.559999999</v>
      </c>
      <c r="K55" s="65">
        <f>ROUND(F55*$H$14,2)</f>
        <v>390660.82000000001</v>
      </c>
      <c r="L55" s="65">
        <f>I55+J55+K55</f>
        <v>34124389.979999997</v>
      </c>
      <c r="M55" s="66">
        <f>ROUND(I55*12/1000,1)</f>
        <v>47669.699999999997</v>
      </c>
      <c r="N55" s="66">
        <f>ROUND(J55*12/1000,1)</f>
        <v>357135</v>
      </c>
      <c r="O55" s="66">
        <f>ROUND(K55*12/1000,1)</f>
        <v>4687.8999999999996</v>
      </c>
      <c r="P55" s="66">
        <f>ROUND(G55*$P$13/1000,1)</f>
        <v>5289.8000000000002</v>
      </c>
      <c r="Q55" s="66">
        <f>ROUND(H55*$P$14/1000,1)</f>
        <v>128</v>
      </c>
      <c r="R55" s="67">
        <f>SUM(M55:Q55)</f>
        <v>414910.40000000002</v>
      </c>
      <c r="S55" s="131"/>
    </row>
    <row r="56" s="18" customFormat="1" ht="13.5" customHeight="1">
      <c r="B56" s="75" t="s">
        <v>98</v>
      </c>
      <c r="C56" s="72">
        <f t="shared" ref="C56:R56" si="38">SUM(C54:C55)</f>
        <v>4367</v>
      </c>
      <c r="D56" s="72">
        <f t="shared" si="38"/>
        <v>489</v>
      </c>
      <c r="E56" s="72">
        <f t="shared" si="38"/>
        <v>3794</v>
      </c>
      <c r="F56" s="72">
        <f t="shared" si="38"/>
        <v>84</v>
      </c>
      <c r="G56" s="72">
        <f t="shared" si="38"/>
        <v>366</v>
      </c>
      <c r="H56" s="72">
        <f t="shared" si="38"/>
        <v>75</v>
      </c>
      <c r="I56" s="76">
        <f t="shared" si="38"/>
        <v>7194598.3199999984</v>
      </c>
      <c r="J56" s="76">
        <f t="shared" si="38"/>
        <v>67371234.140000001</v>
      </c>
      <c r="K56" s="76">
        <f t="shared" si="38"/>
        <v>1491614.0400000003</v>
      </c>
      <c r="L56" s="76">
        <f t="shared" si="38"/>
        <v>76057446.5</v>
      </c>
      <c r="M56" s="76">
        <f t="shared" si="38"/>
        <v>86335.699999999997</v>
      </c>
      <c r="N56" s="76">
        <f t="shared" si="38"/>
        <v>808454.80000000005</v>
      </c>
      <c r="O56" s="76">
        <f t="shared" si="38"/>
        <v>17899.700000000004</v>
      </c>
      <c r="P56" s="76">
        <f t="shared" si="38"/>
        <v>14779.200000000001</v>
      </c>
      <c r="Q56" s="76">
        <f t="shared" si="38"/>
        <v>4801</v>
      </c>
      <c r="R56" s="76">
        <f t="shared" si="38"/>
        <v>932270.40000000014</v>
      </c>
    </row>
    <row r="57" ht="13.199999999999999">
      <c r="B57" s="25"/>
      <c r="D57" s="133"/>
      <c r="E57" s="133"/>
      <c r="F57" s="133"/>
      <c r="G57" s="133"/>
      <c r="H57" s="133"/>
      <c r="R57" s="48"/>
    </row>
    <row r="59" ht="15">
      <c r="B59" s="82" t="s">
        <v>103</v>
      </c>
      <c r="C59" s="82"/>
      <c r="D59" s="82"/>
      <c r="E59" s="82"/>
      <c r="F59" s="82"/>
      <c r="G59" s="83"/>
      <c r="H59" s="83"/>
      <c r="I59" s="84"/>
      <c r="J59" s="85"/>
      <c r="K59" s="86"/>
    </row>
    <row r="60" ht="24" customHeight="1">
      <c r="B60" s="82"/>
      <c r="C60" s="82"/>
      <c r="D60" s="82"/>
      <c r="E60" s="82"/>
      <c r="F60" s="82"/>
      <c r="G60" s="87"/>
      <c r="H60" s="127"/>
      <c r="I60" s="88"/>
      <c r="J60" s="128"/>
      <c r="K60" s="129" t="s">
        <v>104</v>
      </c>
    </row>
  </sheetData>
  <mergeCells count="27">
    <mergeCell ref="B1:R1"/>
    <mergeCell ref="B3:R3"/>
    <mergeCell ref="B5:R6"/>
    <mergeCell ref="B7:R8"/>
    <mergeCell ref="G11:H11"/>
    <mergeCell ref="P11:Q11"/>
    <mergeCell ref="I13:J13"/>
    <mergeCell ref="I14:J14"/>
    <mergeCell ref="B15:C15"/>
    <mergeCell ref="B16:B18"/>
    <mergeCell ref="C16:H16"/>
    <mergeCell ref="I16:L16"/>
    <mergeCell ref="M16:R16"/>
    <mergeCell ref="C17:C18"/>
    <mergeCell ref="D17:F17"/>
    <mergeCell ref="G17:H17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R17:R18"/>
    <mergeCell ref="B59:F60"/>
  </mergeCells>
  <printOptions headings="0" gridLines="0"/>
  <pageMargins left="0" right="0" top="0.23622000000000001" bottom="0.19684999999999997" header="0.19684999999999997" footer="0.19684999999999997"/>
  <pageSetup paperSize="9" scale="60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0"/>
  </sheetPr>
  <sheetViews>
    <sheetView view="pageBreakPreview" topLeftCell="A8" zoomScale="80" workbookViewId="0">
      <selection activeCell="E32" activeCellId="0" sqref="E32"/>
    </sheetView>
  </sheetViews>
  <sheetFormatPr defaultColWidth="9.109375" defaultRowHeight="12.75" customHeight="1"/>
  <cols>
    <col customWidth="1" min="1" max="1" style="1" width="21"/>
    <col customWidth="1" min="2" max="2" style="1" width="14.6640625"/>
    <col customWidth="1" min="3" max="3" style="1" width="12.5546875"/>
    <col customWidth="1" min="4" max="4" style="1" width="10.33203125"/>
    <col customWidth="1" min="5" max="5" style="1" width="11.33203125"/>
    <col customWidth="1" min="6" max="6" style="1" width="12.5546875"/>
    <col customWidth="1" min="7" max="7" style="1" width="9.88671875"/>
    <col bestFit="1" customWidth="1" min="8" max="8" style="1" width="11.109375"/>
    <col customWidth="1" min="9" max="9" style="1" width="12.88671875"/>
    <col customWidth="1" min="10" max="10" style="1" width="11.5546875"/>
    <col customWidth="1" min="11" max="11" style="1" width="15.44140625"/>
    <col customWidth="1" min="12" max="14" style="1" width="11.44140625"/>
    <col customWidth="1" min="15" max="15" style="1" width="10"/>
    <col customWidth="1" min="16" max="16" style="1" width="10.6640625"/>
    <col customWidth="1" min="17" max="17" style="1" width="11"/>
    <col customWidth="1" min="18" max="18" style="1" width="12"/>
    <col customWidth="1" min="19" max="19" style="1" width="14.5546875"/>
    <col customWidth="1" min="20" max="20" style="1" width="11.5546875"/>
    <col customWidth="1" min="21" max="21" style="1" width="11.44140625"/>
    <col customWidth="1" min="22" max="257" style="1" width="9.109375"/>
    <col min="258" max="16384" style="1" width="9.109375"/>
  </cols>
  <sheetData>
    <row r="1" ht="18.7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1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5" t="s">
        <v>59</v>
      </c>
    </row>
    <row r="3" ht="33.75" customHeight="1">
      <c r="A3" s="8" t="s">
        <v>135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</row>
    <row r="4" ht="14.25">
      <c r="A4" s="7" t="s">
        <v>61</v>
      </c>
      <c r="B4" s="7"/>
      <c r="C4" s="7"/>
      <c r="D4" s="7"/>
      <c r="E4" s="7"/>
      <c r="F4" s="7"/>
      <c r="G4" s="7"/>
      <c r="H4" s="7"/>
      <c r="I4" s="7"/>
      <c r="J4" s="7"/>
      <c r="K4" s="4"/>
      <c r="L4" s="4"/>
      <c r="M4" s="4"/>
      <c r="N4" s="4"/>
      <c r="O4" s="4"/>
      <c r="P4" s="4"/>
      <c r="Q4" s="4"/>
      <c r="R4" s="4"/>
      <c r="S4" s="4"/>
      <c r="T4" s="4"/>
      <c r="U4" s="4"/>
    </row>
    <row r="5" ht="12.75" customHeight="1">
      <c r="A5" s="8" t="s">
        <v>136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</row>
    <row r="6" ht="29.25" customHeight="1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ht="12" customHeight="1">
      <c r="A7" s="8" t="s">
        <v>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ht="12" customHeight="1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ht="14.25">
      <c r="A9" s="7" t="s">
        <v>137</v>
      </c>
      <c r="B9" s="7"/>
      <c r="C9" s="7"/>
      <c r="D9" s="7"/>
      <c r="E9" s="7"/>
      <c r="F9" s="7"/>
      <c r="G9" s="7"/>
      <c r="H9" s="7"/>
      <c r="I9" s="7"/>
      <c r="J9" s="7"/>
      <c r="K9" s="4"/>
      <c r="L9" s="4"/>
      <c r="M9" s="4"/>
      <c r="N9" s="4"/>
      <c r="O9" s="4"/>
      <c r="P9" s="4"/>
      <c r="Q9" s="4"/>
      <c r="R9" s="4"/>
      <c r="S9" s="4"/>
      <c r="T9" s="4"/>
      <c r="U9" s="4"/>
    </row>
    <row r="10" ht="13.199999999999999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</row>
    <row r="11" ht="21.75" customHeight="1">
      <c r="C11" s="37"/>
      <c r="D11" s="37"/>
      <c r="E11" s="37"/>
      <c r="F11" s="38" t="s">
        <v>64</v>
      </c>
      <c r="G11" s="38"/>
      <c r="H11" s="38"/>
      <c r="I11" s="37"/>
      <c r="J11" s="37"/>
      <c r="K11" s="37" t="s">
        <v>65</v>
      </c>
      <c r="L11" s="37"/>
      <c r="M11" s="37" t="s">
        <v>66</v>
      </c>
      <c r="N11" s="37"/>
      <c r="O11" s="38" t="s">
        <v>64</v>
      </c>
      <c r="P11" s="38"/>
      <c r="Q11" s="38"/>
      <c r="R11" s="38"/>
      <c r="S11" s="134"/>
      <c r="T11" s="38"/>
    </row>
    <row r="12" ht="13.199999999999999">
      <c r="A12" s="37" t="s">
        <v>67</v>
      </c>
      <c r="B12" s="46"/>
      <c r="C12" s="40" t="s">
        <v>69</v>
      </c>
      <c r="D12" s="41" t="s">
        <v>70</v>
      </c>
      <c r="E12" s="41"/>
      <c r="F12" s="41" t="s">
        <v>71</v>
      </c>
      <c r="G12" s="42">
        <f>SUM(C12:D12)</f>
        <v>0</v>
      </c>
      <c r="H12" s="43"/>
      <c r="I12" s="37"/>
      <c r="J12" s="37"/>
      <c r="K12" s="37"/>
      <c r="L12" s="37"/>
      <c r="M12" s="37"/>
      <c r="N12" s="37"/>
      <c r="O12" s="44"/>
      <c r="S12" s="134"/>
      <c r="T12" s="48"/>
    </row>
    <row r="13" ht="32.25" customHeight="1">
      <c r="A13" s="37"/>
      <c r="B13" s="46" t="s">
        <v>72</v>
      </c>
      <c r="C13" s="40">
        <v>14147</v>
      </c>
      <c r="D13" s="41">
        <v>565.88</v>
      </c>
      <c r="E13" s="41"/>
      <c r="F13" s="43"/>
      <c r="G13" s="43">
        <f t="shared" ref="G13:G14" si="39">C13+D13+F13</f>
        <v>14712.879999999999</v>
      </c>
      <c r="H13" s="47" t="s">
        <v>73</v>
      </c>
      <c r="I13" s="47"/>
      <c r="J13" s="47"/>
      <c r="K13" s="41">
        <v>40180.400000000001</v>
      </c>
      <c r="L13" s="41"/>
      <c r="M13" s="41">
        <v>200</v>
      </c>
      <c r="N13" s="41"/>
      <c r="O13" s="43">
        <f t="shared" ref="O13:O14" si="40">K13+M13</f>
        <v>40380.400000000001</v>
      </c>
      <c r="P13" s="48"/>
      <c r="Q13" s="48"/>
      <c r="R13" s="48"/>
      <c r="S13" s="134"/>
      <c r="T13" s="48"/>
    </row>
    <row r="14" ht="21.75" customHeight="1">
      <c r="A14" s="37"/>
      <c r="B14" s="38" t="s">
        <v>74</v>
      </c>
      <c r="C14" s="40">
        <v>16814.720000000001</v>
      </c>
      <c r="D14" s="41">
        <v>672.59000000000003</v>
      </c>
      <c r="E14" s="41"/>
      <c r="F14" s="43">
        <v>270</v>
      </c>
      <c r="G14" s="43">
        <f t="shared" si="39"/>
        <v>17757.310000000001</v>
      </c>
      <c r="H14" s="47" t="s">
        <v>75</v>
      </c>
      <c r="I14" s="47"/>
      <c r="J14" s="47"/>
      <c r="K14" s="41">
        <v>63516.300000000003</v>
      </c>
      <c r="L14" s="41"/>
      <c r="M14" s="41">
        <v>500</v>
      </c>
      <c r="N14" s="41"/>
      <c r="O14" s="43">
        <f t="shared" si="40"/>
        <v>64016.300000000003</v>
      </c>
      <c r="P14" s="48"/>
      <c r="Q14" s="48"/>
      <c r="R14" s="48"/>
      <c r="S14" s="134"/>
      <c r="T14" s="48"/>
    </row>
    <row r="15" ht="12.75" customHeight="1">
      <c r="A15" s="135"/>
      <c r="B15" s="136"/>
    </row>
    <row r="16" ht="24" customHeight="1">
      <c r="A16" s="50" t="s">
        <v>8</v>
      </c>
      <c r="B16" s="50" t="s">
        <v>76</v>
      </c>
      <c r="C16" s="50"/>
      <c r="D16" s="50"/>
      <c r="E16" s="50"/>
      <c r="F16" s="50"/>
      <c r="G16" s="50"/>
      <c r="H16" s="50" t="s">
        <v>77</v>
      </c>
      <c r="I16" s="50"/>
      <c r="J16" s="50"/>
      <c r="K16" s="50"/>
      <c r="L16" s="50" t="s">
        <v>78</v>
      </c>
      <c r="M16" s="50"/>
      <c r="N16" s="50"/>
      <c r="O16" s="50"/>
      <c r="P16" s="50"/>
      <c r="Q16" s="50"/>
      <c r="R16" s="50"/>
      <c r="S16" s="50"/>
      <c r="T16" s="50"/>
      <c r="U16" s="50"/>
    </row>
    <row r="17" ht="12.75" customHeight="1">
      <c r="A17" s="50"/>
      <c r="B17" s="50" t="s">
        <v>79</v>
      </c>
      <c r="C17" s="51" t="s">
        <v>134</v>
      </c>
      <c r="D17" s="52"/>
      <c r="E17" s="53"/>
      <c r="F17" s="54" t="s">
        <v>81</v>
      </c>
      <c r="G17" s="54"/>
      <c r="H17" s="50" t="s">
        <v>82</v>
      </c>
      <c r="I17" s="50" t="s">
        <v>83</v>
      </c>
      <c r="J17" s="55" t="s">
        <v>84</v>
      </c>
      <c r="K17" s="50" t="s">
        <v>85</v>
      </c>
      <c r="L17" s="50" t="s">
        <v>82</v>
      </c>
      <c r="M17" s="50" t="s">
        <v>83</v>
      </c>
      <c r="N17" s="55" t="s">
        <v>84</v>
      </c>
      <c r="O17" s="50" t="s">
        <v>86</v>
      </c>
      <c r="P17" s="50" t="s">
        <v>87</v>
      </c>
      <c r="Q17" s="50" t="s">
        <v>138</v>
      </c>
      <c r="R17" s="50" t="s">
        <v>139</v>
      </c>
      <c r="S17" s="50"/>
      <c r="T17" s="50"/>
      <c r="U17" s="56" t="s">
        <v>88</v>
      </c>
    </row>
    <row r="18" ht="67.5" customHeight="1">
      <c r="A18" s="50"/>
      <c r="B18" s="50"/>
      <c r="C18" s="50" t="s">
        <v>89</v>
      </c>
      <c r="D18" s="50" t="s">
        <v>90</v>
      </c>
      <c r="E18" s="50" t="s">
        <v>84</v>
      </c>
      <c r="F18" s="50" t="s">
        <v>91</v>
      </c>
      <c r="G18" s="50" t="s">
        <v>92</v>
      </c>
      <c r="H18" s="50"/>
      <c r="I18" s="50"/>
      <c r="J18" s="57"/>
      <c r="K18" s="50"/>
      <c r="L18" s="50"/>
      <c r="M18" s="50"/>
      <c r="N18" s="57"/>
      <c r="O18" s="50"/>
      <c r="P18" s="50"/>
      <c r="Q18" s="50"/>
      <c r="R18" s="50" t="s">
        <v>140</v>
      </c>
      <c r="S18" s="50" t="s">
        <v>141</v>
      </c>
      <c r="T18" s="50" t="s">
        <v>132</v>
      </c>
      <c r="U18" s="56"/>
    </row>
    <row r="19" ht="21">
      <c r="A19" s="50">
        <v>1</v>
      </c>
      <c r="B19" s="50">
        <v>2</v>
      </c>
      <c r="C19" s="50">
        <v>3</v>
      </c>
      <c r="D19" s="50">
        <v>4</v>
      </c>
      <c r="E19" s="50">
        <v>5</v>
      </c>
      <c r="F19" s="50">
        <v>6</v>
      </c>
      <c r="G19" s="50">
        <v>7</v>
      </c>
      <c r="H19" s="50">
        <v>8</v>
      </c>
      <c r="I19" s="50">
        <v>9</v>
      </c>
      <c r="J19" s="50">
        <v>10</v>
      </c>
      <c r="K19" s="50" t="s">
        <v>93</v>
      </c>
      <c r="L19" s="50" t="s">
        <v>94</v>
      </c>
      <c r="M19" s="50" t="s">
        <v>95</v>
      </c>
      <c r="N19" s="50" t="s">
        <v>96</v>
      </c>
      <c r="O19" s="50">
        <v>15</v>
      </c>
      <c r="P19" s="50">
        <v>16</v>
      </c>
      <c r="Q19" s="50">
        <v>17</v>
      </c>
      <c r="R19" s="50">
        <v>18</v>
      </c>
      <c r="S19" s="50">
        <v>19</v>
      </c>
      <c r="T19" s="50">
        <v>20</v>
      </c>
      <c r="U19" s="50">
        <v>21</v>
      </c>
    </row>
    <row r="20" ht="13.5" customHeight="1">
      <c r="A20" s="16" t="s">
        <v>19</v>
      </c>
      <c r="B20" s="61">
        <f t="shared" ref="B20:B55" si="41">C20+D20+E20</f>
        <v>0</v>
      </c>
      <c r="C20" s="34">
        <v>0</v>
      </c>
      <c r="D20" s="137">
        <v>0</v>
      </c>
      <c r="E20" s="34">
        <v>0</v>
      </c>
      <c r="F20" s="137">
        <v>0</v>
      </c>
      <c r="G20" s="34">
        <v>0</v>
      </c>
      <c r="H20" s="65">
        <f t="shared" ref="H20:H53" si="42">ROUND(C20*$G$13,2)</f>
        <v>0</v>
      </c>
      <c r="I20" s="65">
        <f t="shared" ref="I20:I53" si="43">ROUND(D20*$G$14,2)</f>
        <v>0</v>
      </c>
      <c r="J20" s="65">
        <f t="shared" ref="J20:J53" si="44">ROUND(E20*$G$14,2)</f>
        <v>0</v>
      </c>
      <c r="K20" s="65">
        <f t="shared" ref="K20:K53" si="45">H20+I20+J20</f>
        <v>0</v>
      </c>
      <c r="L20" s="66">
        <f t="shared" ref="L20:L53" si="46">ROUND(H20*12/1000,1)</f>
        <v>0</v>
      </c>
      <c r="M20" s="66">
        <f t="shared" ref="M20:M53" si="47">ROUND(I20*12/1000,1)</f>
        <v>0</v>
      </c>
      <c r="N20" s="66">
        <f t="shared" ref="N20:N53" si="48">ROUND(J20*12/1000,1)</f>
        <v>0</v>
      </c>
      <c r="O20" s="66">
        <f t="shared" ref="O20:O53" si="49">ROUND(F20*$O$13/1000,1)</f>
        <v>0</v>
      </c>
      <c r="P20" s="66">
        <f t="shared" ref="P20:P53" si="50">ROUND(G20*$O$14/1000,1)</f>
        <v>0</v>
      </c>
      <c r="Q20" s="66">
        <f t="shared" ref="Q20:Q37" si="51">T20*0.25</f>
        <v>0</v>
      </c>
      <c r="R20" s="138"/>
      <c r="S20" s="66"/>
      <c r="T20" s="66">
        <f t="shared" ref="T20:T53" si="52">R20+S20</f>
        <v>0</v>
      </c>
      <c r="U20" s="67">
        <f t="shared" ref="U20:U53" si="53">L20+M20+N20+O20+P20+Q20+T20</f>
        <v>0</v>
      </c>
    </row>
    <row r="21" ht="13.5" customHeight="1">
      <c r="A21" s="16" t="s">
        <v>20</v>
      </c>
      <c r="B21" s="61">
        <f t="shared" si="41"/>
        <v>0</v>
      </c>
      <c r="C21" s="137">
        <v>0</v>
      </c>
      <c r="D21" s="34">
        <v>0</v>
      </c>
      <c r="E21" s="137">
        <v>0</v>
      </c>
      <c r="F21" s="34">
        <v>0</v>
      </c>
      <c r="G21" s="137">
        <v>0</v>
      </c>
      <c r="H21" s="65">
        <f t="shared" si="42"/>
        <v>0</v>
      </c>
      <c r="I21" s="65">
        <f t="shared" si="43"/>
        <v>0</v>
      </c>
      <c r="J21" s="65">
        <f t="shared" si="44"/>
        <v>0</v>
      </c>
      <c r="K21" s="65">
        <f t="shared" si="45"/>
        <v>0</v>
      </c>
      <c r="L21" s="66">
        <f t="shared" si="46"/>
        <v>0</v>
      </c>
      <c r="M21" s="66">
        <f t="shared" si="47"/>
        <v>0</v>
      </c>
      <c r="N21" s="66">
        <f t="shared" si="48"/>
        <v>0</v>
      </c>
      <c r="O21" s="66">
        <f t="shared" si="49"/>
        <v>0</v>
      </c>
      <c r="P21" s="66">
        <f t="shared" si="50"/>
        <v>0</v>
      </c>
      <c r="Q21" s="66">
        <f t="shared" si="51"/>
        <v>0</v>
      </c>
      <c r="R21" s="66"/>
      <c r="S21" s="66"/>
      <c r="T21" s="66">
        <f t="shared" si="52"/>
        <v>0</v>
      </c>
      <c r="U21" s="67">
        <f t="shared" si="53"/>
        <v>0</v>
      </c>
    </row>
    <row r="22" ht="13.5" customHeight="1">
      <c r="A22" s="16" t="s">
        <v>21</v>
      </c>
      <c r="B22" s="61">
        <f t="shared" si="41"/>
        <v>0</v>
      </c>
      <c r="C22" s="139">
        <v>0</v>
      </c>
      <c r="D22" s="137">
        <v>0</v>
      </c>
      <c r="E22" s="34">
        <v>0</v>
      </c>
      <c r="F22" s="137">
        <v>0</v>
      </c>
      <c r="G22" s="140">
        <v>0</v>
      </c>
      <c r="H22" s="65">
        <f t="shared" si="42"/>
        <v>0</v>
      </c>
      <c r="I22" s="65">
        <f t="shared" si="43"/>
        <v>0</v>
      </c>
      <c r="J22" s="65">
        <f t="shared" si="44"/>
        <v>0</v>
      </c>
      <c r="K22" s="65">
        <f t="shared" si="45"/>
        <v>0</v>
      </c>
      <c r="L22" s="66">
        <f t="shared" si="46"/>
        <v>0</v>
      </c>
      <c r="M22" s="66">
        <f t="shared" si="47"/>
        <v>0</v>
      </c>
      <c r="N22" s="66">
        <f t="shared" si="48"/>
        <v>0</v>
      </c>
      <c r="O22" s="66">
        <f t="shared" si="49"/>
        <v>0</v>
      </c>
      <c r="P22" s="66">
        <f t="shared" si="50"/>
        <v>0</v>
      </c>
      <c r="Q22" s="66">
        <f t="shared" si="51"/>
        <v>0</v>
      </c>
      <c r="R22" s="66"/>
      <c r="S22" s="66"/>
      <c r="T22" s="66">
        <f t="shared" si="52"/>
        <v>0</v>
      </c>
      <c r="U22" s="67">
        <f t="shared" si="53"/>
        <v>0</v>
      </c>
    </row>
    <row r="23" ht="13.5" customHeight="1">
      <c r="A23" s="16" t="s">
        <v>22</v>
      </c>
      <c r="B23" s="61">
        <f t="shared" si="41"/>
        <v>0</v>
      </c>
      <c r="C23" s="34">
        <v>0</v>
      </c>
      <c r="D23" s="137">
        <v>0</v>
      </c>
      <c r="E23" s="137">
        <v>0</v>
      </c>
      <c r="F23" s="34">
        <v>0</v>
      </c>
      <c r="G23" s="137">
        <v>0</v>
      </c>
      <c r="H23" s="65">
        <f t="shared" si="42"/>
        <v>0</v>
      </c>
      <c r="I23" s="65">
        <f t="shared" si="43"/>
        <v>0</v>
      </c>
      <c r="J23" s="65">
        <f t="shared" si="44"/>
        <v>0</v>
      </c>
      <c r="K23" s="65">
        <f t="shared" si="45"/>
        <v>0</v>
      </c>
      <c r="L23" s="66">
        <f t="shared" si="46"/>
        <v>0</v>
      </c>
      <c r="M23" s="66">
        <f t="shared" si="47"/>
        <v>0</v>
      </c>
      <c r="N23" s="66">
        <f t="shared" si="48"/>
        <v>0</v>
      </c>
      <c r="O23" s="66">
        <f t="shared" si="49"/>
        <v>0</v>
      </c>
      <c r="P23" s="66">
        <f t="shared" si="50"/>
        <v>0</v>
      </c>
      <c r="Q23" s="66">
        <f t="shared" si="51"/>
        <v>0</v>
      </c>
      <c r="R23" s="66"/>
      <c r="S23" s="66"/>
      <c r="T23" s="66">
        <f t="shared" si="52"/>
        <v>0</v>
      </c>
      <c r="U23" s="67">
        <f t="shared" si="53"/>
        <v>0</v>
      </c>
    </row>
    <row r="24" ht="13.5" customHeight="1">
      <c r="A24" s="16" t="s">
        <v>23</v>
      </c>
      <c r="B24" s="61">
        <f t="shared" si="41"/>
        <v>0</v>
      </c>
      <c r="C24" s="137">
        <v>0</v>
      </c>
      <c r="D24" s="34">
        <v>0</v>
      </c>
      <c r="E24" s="137">
        <v>0</v>
      </c>
      <c r="F24" s="137">
        <v>0</v>
      </c>
      <c r="G24" s="34">
        <v>0</v>
      </c>
      <c r="H24" s="65">
        <f t="shared" si="42"/>
        <v>0</v>
      </c>
      <c r="I24" s="65">
        <f t="shared" si="43"/>
        <v>0</v>
      </c>
      <c r="J24" s="65">
        <f t="shared" si="44"/>
        <v>0</v>
      </c>
      <c r="K24" s="65">
        <f t="shared" si="45"/>
        <v>0</v>
      </c>
      <c r="L24" s="66">
        <f t="shared" si="46"/>
        <v>0</v>
      </c>
      <c r="M24" s="66">
        <f t="shared" si="47"/>
        <v>0</v>
      </c>
      <c r="N24" s="66">
        <f t="shared" si="48"/>
        <v>0</v>
      </c>
      <c r="O24" s="66">
        <f t="shared" si="49"/>
        <v>0</v>
      </c>
      <c r="P24" s="66">
        <f t="shared" si="50"/>
        <v>0</v>
      </c>
      <c r="Q24" s="66">
        <f t="shared" si="51"/>
        <v>0</v>
      </c>
      <c r="R24" s="66"/>
      <c r="S24" s="66"/>
      <c r="T24" s="66">
        <f t="shared" si="52"/>
        <v>0</v>
      </c>
      <c r="U24" s="67">
        <f t="shared" si="53"/>
        <v>0</v>
      </c>
    </row>
    <row r="25" ht="13.5" customHeight="1">
      <c r="A25" s="16" t="s">
        <v>24</v>
      </c>
      <c r="B25" s="61">
        <f t="shared" si="41"/>
        <v>0</v>
      </c>
      <c r="C25" s="34">
        <v>0</v>
      </c>
      <c r="D25" s="137">
        <v>0</v>
      </c>
      <c r="E25" s="34">
        <v>0</v>
      </c>
      <c r="F25" s="137">
        <v>0</v>
      </c>
      <c r="G25" s="137">
        <v>0</v>
      </c>
      <c r="H25" s="65">
        <f t="shared" si="42"/>
        <v>0</v>
      </c>
      <c r="I25" s="65">
        <f t="shared" si="43"/>
        <v>0</v>
      </c>
      <c r="J25" s="65">
        <f t="shared" si="44"/>
        <v>0</v>
      </c>
      <c r="K25" s="65">
        <f t="shared" si="45"/>
        <v>0</v>
      </c>
      <c r="L25" s="66">
        <f t="shared" si="46"/>
        <v>0</v>
      </c>
      <c r="M25" s="66">
        <f t="shared" si="47"/>
        <v>0</v>
      </c>
      <c r="N25" s="66">
        <f t="shared" si="48"/>
        <v>0</v>
      </c>
      <c r="O25" s="66">
        <f t="shared" si="49"/>
        <v>0</v>
      </c>
      <c r="P25" s="66">
        <f t="shared" si="50"/>
        <v>0</v>
      </c>
      <c r="Q25" s="66">
        <f t="shared" si="51"/>
        <v>0</v>
      </c>
      <c r="R25" s="66"/>
      <c r="S25" s="66"/>
      <c r="T25" s="66">
        <f t="shared" si="52"/>
        <v>0</v>
      </c>
      <c r="U25" s="67">
        <f t="shared" si="53"/>
        <v>0</v>
      </c>
    </row>
    <row r="26" ht="13.5" customHeight="1">
      <c r="A26" s="16" t="s">
        <v>25</v>
      </c>
      <c r="B26" s="61">
        <f t="shared" si="41"/>
        <v>0</v>
      </c>
      <c r="C26" s="137">
        <v>0</v>
      </c>
      <c r="D26" s="34">
        <v>0</v>
      </c>
      <c r="E26" s="137">
        <v>0</v>
      </c>
      <c r="F26" s="34">
        <v>0</v>
      </c>
      <c r="G26" s="137">
        <v>0</v>
      </c>
      <c r="H26" s="65">
        <f t="shared" si="42"/>
        <v>0</v>
      </c>
      <c r="I26" s="65">
        <f t="shared" si="43"/>
        <v>0</v>
      </c>
      <c r="J26" s="65">
        <f t="shared" si="44"/>
        <v>0</v>
      </c>
      <c r="K26" s="65">
        <f t="shared" si="45"/>
        <v>0</v>
      </c>
      <c r="L26" s="66">
        <f t="shared" si="46"/>
        <v>0</v>
      </c>
      <c r="M26" s="66">
        <f t="shared" si="47"/>
        <v>0</v>
      </c>
      <c r="N26" s="66">
        <f t="shared" si="48"/>
        <v>0</v>
      </c>
      <c r="O26" s="66">
        <f t="shared" si="49"/>
        <v>0</v>
      </c>
      <c r="P26" s="66">
        <f t="shared" si="50"/>
        <v>0</v>
      </c>
      <c r="Q26" s="66">
        <f t="shared" si="51"/>
        <v>0</v>
      </c>
      <c r="R26" s="66"/>
      <c r="S26" s="66"/>
      <c r="T26" s="66">
        <f t="shared" si="52"/>
        <v>0</v>
      </c>
      <c r="U26" s="67">
        <f t="shared" si="53"/>
        <v>0</v>
      </c>
    </row>
    <row r="27" ht="13.5" customHeight="1">
      <c r="A27" s="16" t="s">
        <v>26</v>
      </c>
      <c r="B27" s="61">
        <f t="shared" si="41"/>
        <v>0</v>
      </c>
      <c r="C27" s="34">
        <v>0</v>
      </c>
      <c r="D27" s="137">
        <v>0</v>
      </c>
      <c r="E27" s="34">
        <v>0</v>
      </c>
      <c r="F27" s="137">
        <v>0</v>
      </c>
      <c r="G27" s="34">
        <v>0</v>
      </c>
      <c r="H27" s="65">
        <f t="shared" si="42"/>
        <v>0</v>
      </c>
      <c r="I27" s="65">
        <f t="shared" si="43"/>
        <v>0</v>
      </c>
      <c r="J27" s="65">
        <f t="shared" si="44"/>
        <v>0</v>
      </c>
      <c r="K27" s="65">
        <f t="shared" si="45"/>
        <v>0</v>
      </c>
      <c r="L27" s="66">
        <f t="shared" si="46"/>
        <v>0</v>
      </c>
      <c r="M27" s="66">
        <f t="shared" si="47"/>
        <v>0</v>
      </c>
      <c r="N27" s="66">
        <f t="shared" si="48"/>
        <v>0</v>
      </c>
      <c r="O27" s="66">
        <f t="shared" si="49"/>
        <v>0</v>
      </c>
      <c r="P27" s="66">
        <f t="shared" si="50"/>
        <v>0</v>
      </c>
      <c r="Q27" s="66">
        <f t="shared" si="51"/>
        <v>0</v>
      </c>
      <c r="R27" s="66"/>
      <c r="S27" s="66"/>
      <c r="T27" s="66">
        <f t="shared" si="52"/>
        <v>0</v>
      </c>
      <c r="U27" s="67">
        <f t="shared" si="53"/>
        <v>0</v>
      </c>
    </row>
    <row r="28" ht="13.5" customHeight="1">
      <c r="A28" s="16" t="s">
        <v>27</v>
      </c>
      <c r="B28" s="61">
        <f t="shared" si="41"/>
        <v>0</v>
      </c>
      <c r="C28" s="137">
        <v>0</v>
      </c>
      <c r="D28" s="34">
        <v>0</v>
      </c>
      <c r="E28" s="137">
        <v>0</v>
      </c>
      <c r="F28" s="34">
        <v>0</v>
      </c>
      <c r="G28" s="137">
        <v>0</v>
      </c>
      <c r="H28" s="65">
        <f t="shared" si="42"/>
        <v>0</v>
      </c>
      <c r="I28" s="65">
        <f t="shared" si="43"/>
        <v>0</v>
      </c>
      <c r="J28" s="65">
        <f t="shared" si="44"/>
        <v>0</v>
      </c>
      <c r="K28" s="65">
        <f t="shared" si="45"/>
        <v>0</v>
      </c>
      <c r="L28" s="66">
        <f t="shared" si="46"/>
        <v>0</v>
      </c>
      <c r="M28" s="66">
        <f t="shared" si="47"/>
        <v>0</v>
      </c>
      <c r="N28" s="66">
        <f t="shared" si="48"/>
        <v>0</v>
      </c>
      <c r="O28" s="66">
        <f t="shared" si="49"/>
        <v>0</v>
      </c>
      <c r="P28" s="66">
        <f t="shared" si="50"/>
        <v>0</v>
      </c>
      <c r="Q28" s="66">
        <f t="shared" si="51"/>
        <v>0</v>
      </c>
      <c r="R28" s="66"/>
      <c r="S28" s="66"/>
      <c r="T28" s="66">
        <f t="shared" si="52"/>
        <v>0</v>
      </c>
      <c r="U28" s="67">
        <f t="shared" si="53"/>
        <v>0</v>
      </c>
    </row>
    <row r="29" ht="13.5" customHeight="1">
      <c r="A29" s="16" t="s">
        <v>28</v>
      </c>
      <c r="B29" s="61">
        <f t="shared" si="41"/>
        <v>0</v>
      </c>
      <c r="C29" s="34">
        <v>0</v>
      </c>
      <c r="D29" s="137">
        <v>0</v>
      </c>
      <c r="E29" s="34">
        <v>0</v>
      </c>
      <c r="F29" s="137">
        <v>0</v>
      </c>
      <c r="G29" s="34">
        <v>0</v>
      </c>
      <c r="H29" s="65">
        <f t="shared" si="42"/>
        <v>0</v>
      </c>
      <c r="I29" s="65">
        <f t="shared" si="43"/>
        <v>0</v>
      </c>
      <c r="J29" s="65">
        <f t="shared" si="44"/>
        <v>0</v>
      </c>
      <c r="K29" s="65">
        <f t="shared" si="45"/>
        <v>0</v>
      </c>
      <c r="L29" s="66">
        <f t="shared" si="46"/>
        <v>0</v>
      </c>
      <c r="M29" s="66">
        <f t="shared" si="47"/>
        <v>0</v>
      </c>
      <c r="N29" s="66">
        <f t="shared" si="48"/>
        <v>0</v>
      </c>
      <c r="O29" s="66">
        <f t="shared" si="49"/>
        <v>0</v>
      </c>
      <c r="P29" s="66">
        <f t="shared" si="50"/>
        <v>0</v>
      </c>
      <c r="Q29" s="66">
        <f t="shared" si="51"/>
        <v>0</v>
      </c>
      <c r="R29" s="66"/>
      <c r="S29" s="66"/>
      <c r="T29" s="66">
        <f t="shared" si="52"/>
        <v>0</v>
      </c>
      <c r="U29" s="67">
        <f t="shared" si="53"/>
        <v>0</v>
      </c>
    </row>
    <row r="30" ht="13.5" customHeight="1">
      <c r="A30" s="16" t="s">
        <v>29</v>
      </c>
      <c r="B30" s="61">
        <f t="shared" si="41"/>
        <v>0</v>
      </c>
      <c r="C30" s="137">
        <v>0</v>
      </c>
      <c r="D30" s="34">
        <v>0</v>
      </c>
      <c r="E30" s="137">
        <v>0</v>
      </c>
      <c r="F30" s="34">
        <v>0</v>
      </c>
      <c r="G30" s="137">
        <v>0</v>
      </c>
      <c r="H30" s="65">
        <f t="shared" si="42"/>
        <v>0</v>
      </c>
      <c r="I30" s="65">
        <f t="shared" si="43"/>
        <v>0</v>
      </c>
      <c r="J30" s="65">
        <f t="shared" si="44"/>
        <v>0</v>
      </c>
      <c r="K30" s="65">
        <f t="shared" si="45"/>
        <v>0</v>
      </c>
      <c r="L30" s="66">
        <f t="shared" si="46"/>
        <v>0</v>
      </c>
      <c r="M30" s="66">
        <f t="shared" si="47"/>
        <v>0</v>
      </c>
      <c r="N30" s="66">
        <f t="shared" si="48"/>
        <v>0</v>
      </c>
      <c r="O30" s="66">
        <f t="shared" si="49"/>
        <v>0</v>
      </c>
      <c r="P30" s="66">
        <f t="shared" si="50"/>
        <v>0</v>
      </c>
      <c r="Q30" s="66">
        <f t="shared" si="51"/>
        <v>0</v>
      </c>
      <c r="R30" s="66"/>
      <c r="S30" s="66"/>
      <c r="T30" s="66">
        <f t="shared" si="52"/>
        <v>0</v>
      </c>
      <c r="U30" s="67">
        <f t="shared" si="53"/>
        <v>0</v>
      </c>
    </row>
    <row r="31" ht="13.5" customHeight="1">
      <c r="A31" s="16" t="s">
        <v>30</v>
      </c>
      <c r="B31" s="61">
        <f t="shared" si="41"/>
        <v>0</v>
      </c>
      <c r="C31" s="34">
        <v>0</v>
      </c>
      <c r="D31" s="137">
        <v>0</v>
      </c>
      <c r="E31" s="34">
        <v>0</v>
      </c>
      <c r="F31" s="137">
        <v>0</v>
      </c>
      <c r="G31" s="34">
        <v>0</v>
      </c>
      <c r="H31" s="65">
        <f t="shared" si="42"/>
        <v>0</v>
      </c>
      <c r="I31" s="65">
        <f t="shared" si="43"/>
        <v>0</v>
      </c>
      <c r="J31" s="65">
        <f t="shared" si="44"/>
        <v>0</v>
      </c>
      <c r="K31" s="65">
        <f t="shared" si="45"/>
        <v>0</v>
      </c>
      <c r="L31" s="66">
        <f t="shared" si="46"/>
        <v>0</v>
      </c>
      <c r="M31" s="66">
        <f t="shared" si="47"/>
        <v>0</v>
      </c>
      <c r="N31" s="66">
        <f t="shared" si="48"/>
        <v>0</v>
      </c>
      <c r="O31" s="66">
        <f t="shared" si="49"/>
        <v>0</v>
      </c>
      <c r="P31" s="66">
        <f t="shared" si="50"/>
        <v>0</v>
      </c>
      <c r="Q31" s="66">
        <f t="shared" si="51"/>
        <v>0</v>
      </c>
      <c r="R31" s="66"/>
      <c r="S31" s="66"/>
      <c r="T31" s="66">
        <f t="shared" si="52"/>
        <v>0</v>
      </c>
      <c r="U31" s="67">
        <f t="shared" si="53"/>
        <v>0</v>
      </c>
    </row>
    <row r="32" ht="13.5" customHeight="1">
      <c r="A32" s="16" t="s">
        <v>31</v>
      </c>
      <c r="B32" s="61">
        <f t="shared" si="41"/>
        <v>0</v>
      </c>
      <c r="C32" s="137">
        <v>0</v>
      </c>
      <c r="D32" s="34">
        <v>0</v>
      </c>
      <c r="E32" s="141">
        <v>0</v>
      </c>
      <c r="F32" s="34">
        <v>0</v>
      </c>
      <c r="G32" s="137">
        <v>0</v>
      </c>
      <c r="H32" s="65">
        <f t="shared" si="42"/>
        <v>0</v>
      </c>
      <c r="I32" s="65">
        <f t="shared" si="43"/>
        <v>0</v>
      </c>
      <c r="J32" s="65">
        <f t="shared" si="44"/>
        <v>0</v>
      </c>
      <c r="K32" s="65">
        <f t="shared" si="45"/>
        <v>0</v>
      </c>
      <c r="L32" s="66">
        <f t="shared" si="46"/>
        <v>0</v>
      </c>
      <c r="M32" s="66">
        <f t="shared" si="47"/>
        <v>0</v>
      </c>
      <c r="N32" s="66">
        <f t="shared" si="48"/>
        <v>0</v>
      </c>
      <c r="O32" s="66">
        <f t="shared" si="49"/>
        <v>0</v>
      </c>
      <c r="P32" s="66">
        <f t="shared" si="50"/>
        <v>0</v>
      </c>
      <c r="Q32" s="66">
        <f t="shared" si="51"/>
        <v>0</v>
      </c>
      <c r="R32" s="66"/>
      <c r="S32" s="66"/>
      <c r="T32" s="66">
        <f t="shared" si="52"/>
        <v>0</v>
      </c>
      <c r="U32" s="67">
        <f t="shared" si="53"/>
        <v>0</v>
      </c>
    </row>
    <row r="33" ht="13.5" customHeight="1">
      <c r="A33" s="16" t="s">
        <v>32</v>
      </c>
      <c r="B33" s="61">
        <f t="shared" si="41"/>
        <v>0</v>
      </c>
      <c r="C33" s="34">
        <v>0</v>
      </c>
      <c r="D33" s="137">
        <v>0</v>
      </c>
      <c r="E33" s="133">
        <v>0</v>
      </c>
      <c r="F33" s="137">
        <v>0</v>
      </c>
      <c r="G33" s="34">
        <v>0</v>
      </c>
      <c r="H33" s="65">
        <f t="shared" si="42"/>
        <v>0</v>
      </c>
      <c r="I33" s="65">
        <f t="shared" si="43"/>
        <v>0</v>
      </c>
      <c r="J33" s="65">
        <f t="shared" si="44"/>
        <v>0</v>
      </c>
      <c r="K33" s="65">
        <f t="shared" si="45"/>
        <v>0</v>
      </c>
      <c r="L33" s="66">
        <f t="shared" si="46"/>
        <v>0</v>
      </c>
      <c r="M33" s="66">
        <f t="shared" si="47"/>
        <v>0</v>
      </c>
      <c r="N33" s="66">
        <f t="shared" si="48"/>
        <v>0</v>
      </c>
      <c r="O33" s="66">
        <f t="shared" si="49"/>
        <v>0</v>
      </c>
      <c r="P33" s="66">
        <f t="shared" si="50"/>
        <v>0</v>
      </c>
      <c r="Q33" s="66">
        <f t="shared" si="51"/>
        <v>0</v>
      </c>
      <c r="R33" s="66"/>
      <c r="S33" s="66"/>
      <c r="T33" s="66">
        <f t="shared" si="52"/>
        <v>0</v>
      </c>
      <c r="U33" s="67">
        <f t="shared" si="53"/>
        <v>0</v>
      </c>
      <c r="V33" s="1" t="s">
        <v>142</v>
      </c>
    </row>
    <row r="34" ht="13.5" customHeight="1">
      <c r="A34" s="16" t="s">
        <v>33</v>
      </c>
      <c r="B34" s="61">
        <f t="shared" si="41"/>
        <v>0</v>
      </c>
      <c r="C34" s="137">
        <v>0</v>
      </c>
      <c r="D34" s="34">
        <v>0</v>
      </c>
      <c r="E34" s="137">
        <v>0</v>
      </c>
      <c r="F34" s="34">
        <v>0</v>
      </c>
      <c r="G34" s="137">
        <v>0</v>
      </c>
      <c r="H34" s="65">
        <f t="shared" si="42"/>
        <v>0</v>
      </c>
      <c r="I34" s="65">
        <f t="shared" si="43"/>
        <v>0</v>
      </c>
      <c r="J34" s="65">
        <f t="shared" si="44"/>
        <v>0</v>
      </c>
      <c r="K34" s="65">
        <f t="shared" si="45"/>
        <v>0</v>
      </c>
      <c r="L34" s="66">
        <f t="shared" si="46"/>
        <v>0</v>
      </c>
      <c r="M34" s="66">
        <f t="shared" si="47"/>
        <v>0</v>
      </c>
      <c r="N34" s="66">
        <f t="shared" si="48"/>
        <v>0</v>
      </c>
      <c r="O34" s="66">
        <f t="shared" si="49"/>
        <v>0</v>
      </c>
      <c r="P34" s="66">
        <f t="shared" si="50"/>
        <v>0</v>
      </c>
      <c r="Q34" s="66">
        <f t="shared" si="51"/>
        <v>0</v>
      </c>
      <c r="R34" s="66"/>
      <c r="S34" s="66"/>
      <c r="T34" s="66">
        <f t="shared" si="52"/>
        <v>0</v>
      </c>
      <c r="U34" s="67">
        <f t="shared" si="53"/>
        <v>0</v>
      </c>
    </row>
    <row r="35" ht="13.5" customHeight="1">
      <c r="A35" s="16" t="s">
        <v>34</v>
      </c>
      <c r="B35" s="61">
        <f t="shared" si="41"/>
        <v>0</v>
      </c>
      <c r="C35" s="34">
        <v>0</v>
      </c>
      <c r="D35" s="137">
        <v>0</v>
      </c>
      <c r="E35" s="133">
        <v>0</v>
      </c>
      <c r="F35" s="137">
        <v>0</v>
      </c>
      <c r="G35" s="34">
        <v>0</v>
      </c>
      <c r="H35" s="65">
        <f t="shared" si="42"/>
        <v>0</v>
      </c>
      <c r="I35" s="65">
        <f t="shared" si="43"/>
        <v>0</v>
      </c>
      <c r="J35" s="65">
        <f t="shared" si="44"/>
        <v>0</v>
      </c>
      <c r="K35" s="65">
        <f t="shared" si="45"/>
        <v>0</v>
      </c>
      <c r="L35" s="66">
        <f t="shared" si="46"/>
        <v>0</v>
      </c>
      <c r="M35" s="66">
        <f t="shared" si="47"/>
        <v>0</v>
      </c>
      <c r="N35" s="66">
        <f t="shared" si="48"/>
        <v>0</v>
      </c>
      <c r="O35" s="66">
        <f t="shared" si="49"/>
        <v>0</v>
      </c>
      <c r="P35" s="66">
        <f t="shared" si="50"/>
        <v>0</v>
      </c>
      <c r="Q35" s="66">
        <f t="shared" si="51"/>
        <v>0</v>
      </c>
      <c r="R35" s="66"/>
      <c r="S35" s="66"/>
      <c r="T35" s="66">
        <f t="shared" si="52"/>
        <v>0</v>
      </c>
      <c r="U35" s="67">
        <f t="shared" si="53"/>
        <v>0</v>
      </c>
    </row>
    <row r="36" ht="13.5" customHeight="1">
      <c r="A36" s="16" t="s">
        <v>35</v>
      </c>
      <c r="B36" s="61">
        <f t="shared" si="41"/>
        <v>0</v>
      </c>
      <c r="C36" s="137">
        <v>0</v>
      </c>
      <c r="D36" s="34">
        <v>0</v>
      </c>
      <c r="E36" s="137">
        <v>0</v>
      </c>
      <c r="F36" s="34">
        <v>0</v>
      </c>
      <c r="G36" s="137">
        <v>0</v>
      </c>
      <c r="H36" s="65">
        <f t="shared" si="42"/>
        <v>0</v>
      </c>
      <c r="I36" s="65">
        <f t="shared" si="43"/>
        <v>0</v>
      </c>
      <c r="J36" s="65">
        <f t="shared" si="44"/>
        <v>0</v>
      </c>
      <c r="K36" s="65">
        <f t="shared" si="45"/>
        <v>0</v>
      </c>
      <c r="L36" s="66">
        <f t="shared" si="46"/>
        <v>0</v>
      </c>
      <c r="M36" s="66">
        <f t="shared" si="47"/>
        <v>0</v>
      </c>
      <c r="N36" s="66">
        <f t="shared" si="48"/>
        <v>0</v>
      </c>
      <c r="O36" s="66">
        <f t="shared" si="49"/>
        <v>0</v>
      </c>
      <c r="P36" s="66">
        <f t="shared" si="50"/>
        <v>0</v>
      </c>
      <c r="Q36" s="66">
        <f t="shared" si="51"/>
        <v>0</v>
      </c>
      <c r="R36" s="66"/>
      <c r="S36" s="66"/>
      <c r="T36" s="66">
        <f t="shared" si="52"/>
        <v>0</v>
      </c>
      <c r="U36" s="67">
        <f t="shared" si="53"/>
        <v>0</v>
      </c>
    </row>
    <row r="37" ht="13.5" customHeight="1">
      <c r="A37" s="16" t="s">
        <v>36</v>
      </c>
      <c r="B37" s="61">
        <f t="shared" si="41"/>
        <v>0</v>
      </c>
      <c r="C37" s="34">
        <v>0</v>
      </c>
      <c r="D37" s="137">
        <v>0</v>
      </c>
      <c r="E37" s="34">
        <v>0</v>
      </c>
      <c r="F37" s="137">
        <v>0</v>
      </c>
      <c r="G37" s="34">
        <v>0</v>
      </c>
      <c r="H37" s="65">
        <f t="shared" si="42"/>
        <v>0</v>
      </c>
      <c r="I37" s="65">
        <f t="shared" si="43"/>
        <v>0</v>
      </c>
      <c r="J37" s="65">
        <f t="shared" si="44"/>
        <v>0</v>
      </c>
      <c r="K37" s="65">
        <f t="shared" si="45"/>
        <v>0</v>
      </c>
      <c r="L37" s="66">
        <f t="shared" si="46"/>
        <v>0</v>
      </c>
      <c r="M37" s="66">
        <f t="shared" si="47"/>
        <v>0</v>
      </c>
      <c r="N37" s="66">
        <f t="shared" si="48"/>
        <v>0</v>
      </c>
      <c r="O37" s="66">
        <f t="shared" si="49"/>
        <v>0</v>
      </c>
      <c r="P37" s="66">
        <f t="shared" si="50"/>
        <v>0</v>
      </c>
      <c r="Q37" s="66">
        <f t="shared" si="51"/>
        <v>0</v>
      </c>
      <c r="R37" s="66"/>
      <c r="S37" s="66"/>
      <c r="T37" s="66">
        <f t="shared" si="52"/>
        <v>0</v>
      </c>
      <c r="U37" s="67">
        <f t="shared" si="53"/>
        <v>0</v>
      </c>
    </row>
    <row r="38" ht="13.5" customHeight="1">
      <c r="A38" s="16" t="s">
        <v>37</v>
      </c>
      <c r="B38" s="61">
        <f t="shared" si="41"/>
        <v>0</v>
      </c>
      <c r="C38" s="69">
        <v>0</v>
      </c>
      <c r="D38" s="62">
        <v>0</v>
      </c>
      <c r="E38" s="69">
        <v>0</v>
      </c>
      <c r="F38" s="62">
        <v>0</v>
      </c>
      <c r="G38" s="69">
        <v>0</v>
      </c>
      <c r="H38" s="65">
        <f t="shared" si="42"/>
        <v>0</v>
      </c>
      <c r="I38" s="65">
        <f t="shared" si="43"/>
        <v>0</v>
      </c>
      <c r="J38" s="65">
        <f t="shared" si="44"/>
        <v>0</v>
      </c>
      <c r="K38" s="65">
        <f t="shared" si="45"/>
        <v>0</v>
      </c>
      <c r="L38" s="66">
        <f t="shared" si="46"/>
        <v>0</v>
      </c>
      <c r="M38" s="66">
        <f t="shared" si="47"/>
        <v>0</v>
      </c>
      <c r="N38" s="66">
        <f t="shared" si="48"/>
        <v>0</v>
      </c>
      <c r="O38" s="66">
        <f t="shared" si="49"/>
        <v>0</v>
      </c>
      <c r="P38" s="66">
        <f t="shared" si="50"/>
        <v>0</v>
      </c>
      <c r="Q38" s="66">
        <v>0</v>
      </c>
      <c r="R38" s="66">
        <v>0</v>
      </c>
      <c r="S38" s="66">
        <v>0</v>
      </c>
      <c r="T38" s="66">
        <f t="shared" si="52"/>
        <v>0</v>
      </c>
      <c r="U38" s="67">
        <f t="shared" si="53"/>
        <v>0</v>
      </c>
    </row>
    <row r="39" ht="13.5" customHeight="1">
      <c r="A39" s="16" t="s">
        <v>38</v>
      </c>
      <c r="B39" s="61">
        <f t="shared" si="41"/>
        <v>0</v>
      </c>
      <c r="C39" s="34">
        <v>0</v>
      </c>
      <c r="D39" s="137">
        <v>0</v>
      </c>
      <c r="E39" s="34">
        <v>0</v>
      </c>
      <c r="F39" s="137">
        <v>0</v>
      </c>
      <c r="G39" s="34">
        <v>0</v>
      </c>
      <c r="H39" s="65">
        <f t="shared" si="42"/>
        <v>0</v>
      </c>
      <c r="I39" s="65">
        <f t="shared" si="43"/>
        <v>0</v>
      </c>
      <c r="J39" s="65">
        <f t="shared" si="44"/>
        <v>0</v>
      </c>
      <c r="K39" s="65">
        <f t="shared" si="45"/>
        <v>0</v>
      </c>
      <c r="L39" s="66">
        <f t="shared" si="46"/>
        <v>0</v>
      </c>
      <c r="M39" s="66">
        <f t="shared" si="47"/>
        <v>0</v>
      </c>
      <c r="N39" s="66">
        <f t="shared" si="48"/>
        <v>0</v>
      </c>
      <c r="O39" s="66">
        <f t="shared" si="49"/>
        <v>0</v>
      </c>
      <c r="P39" s="66">
        <f t="shared" si="50"/>
        <v>0</v>
      </c>
      <c r="Q39" s="66">
        <v>0</v>
      </c>
      <c r="R39" s="66"/>
      <c r="S39" s="66"/>
      <c r="T39" s="66">
        <f t="shared" si="52"/>
        <v>0</v>
      </c>
      <c r="U39" s="67">
        <f t="shared" si="53"/>
        <v>0</v>
      </c>
    </row>
    <row r="40" ht="13.5" customHeight="1">
      <c r="A40" s="16" t="s">
        <v>39</v>
      </c>
      <c r="B40" s="61">
        <f t="shared" si="41"/>
        <v>0</v>
      </c>
      <c r="C40" s="137">
        <v>0</v>
      </c>
      <c r="D40" s="34">
        <v>0</v>
      </c>
      <c r="E40" s="137">
        <v>0</v>
      </c>
      <c r="F40" s="34">
        <v>0</v>
      </c>
      <c r="G40" s="137">
        <v>0</v>
      </c>
      <c r="H40" s="65">
        <f t="shared" si="42"/>
        <v>0</v>
      </c>
      <c r="I40" s="65">
        <f t="shared" si="43"/>
        <v>0</v>
      </c>
      <c r="J40" s="65">
        <f t="shared" si="44"/>
        <v>0</v>
      </c>
      <c r="K40" s="65">
        <f t="shared" si="45"/>
        <v>0</v>
      </c>
      <c r="L40" s="66">
        <f t="shared" si="46"/>
        <v>0</v>
      </c>
      <c r="M40" s="66">
        <f t="shared" si="47"/>
        <v>0</v>
      </c>
      <c r="N40" s="66">
        <f t="shared" si="48"/>
        <v>0</v>
      </c>
      <c r="O40" s="66">
        <f t="shared" si="49"/>
        <v>0</v>
      </c>
      <c r="P40" s="66">
        <f t="shared" si="50"/>
        <v>0</v>
      </c>
      <c r="Q40" s="66">
        <v>0</v>
      </c>
      <c r="R40" s="66"/>
      <c r="S40" s="66"/>
      <c r="T40" s="66">
        <f t="shared" si="52"/>
        <v>0</v>
      </c>
      <c r="U40" s="67">
        <f t="shared" si="53"/>
        <v>0</v>
      </c>
    </row>
    <row r="41" ht="13.5" customHeight="1">
      <c r="A41" s="16" t="s">
        <v>40</v>
      </c>
      <c r="B41" s="61">
        <f t="shared" si="41"/>
        <v>0</v>
      </c>
      <c r="C41" s="34">
        <v>0</v>
      </c>
      <c r="D41" s="137">
        <v>0</v>
      </c>
      <c r="E41" s="34">
        <v>0</v>
      </c>
      <c r="F41" s="137">
        <v>0</v>
      </c>
      <c r="G41" s="34">
        <v>0</v>
      </c>
      <c r="H41" s="65">
        <f t="shared" si="42"/>
        <v>0</v>
      </c>
      <c r="I41" s="65">
        <f t="shared" si="43"/>
        <v>0</v>
      </c>
      <c r="J41" s="65">
        <f t="shared" si="44"/>
        <v>0</v>
      </c>
      <c r="K41" s="65">
        <f t="shared" si="45"/>
        <v>0</v>
      </c>
      <c r="L41" s="66">
        <f t="shared" si="46"/>
        <v>0</v>
      </c>
      <c r="M41" s="66">
        <f t="shared" si="47"/>
        <v>0</v>
      </c>
      <c r="N41" s="66">
        <f t="shared" si="48"/>
        <v>0</v>
      </c>
      <c r="O41" s="66">
        <f t="shared" si="49"/>
        <v>0</v>
      </c>
      <c r="P41" s="66">
        <f t="shared" si="50"/>
        <v>0</v>
      </c>
      <c r="Q41" s="66">
        <v>0</v>
      </c>
      <c r="R41" s="66"/>
      <c r="S41" s="66"/>
      <c r="T41" s="66">
        <f t="shared" si="52"/>
        <v>0</v>
      </c>
      <c r="U41" s="67">
        <f t="shared" si="53"/>
        <v>0</v>
      </c>
    </row>
    <row r="42" ht="13.5" customHeight="1">
      <c r="A42" s="16" t="s">
        <v>41</v>
      </c>
      <c r="B42" s="61">
        <f t="shared" si="41"/>
        <v>16</v>
      </c>
      <c r="C42" s="137">
        <v>0</v>
      </c>
      <c r="D42" s="34">
        <v>16</v>
      </c>
      <c r="E42" s="141">
        <v>0</v>
      </c>
      <c r="F42" s="34">
        <v>4</v>
      </c>
      <c r="G42" s="137">
        <v>0</v>
      </c>
      <c r="H42" s="65">
        <f t="shared" si="42"/>
        <v>0</v>
      </c>
      <c r="I42" s="65">
        <f t="shared" si="43"/>
        <v>284116.96000000002</v>
      </c>
      <c r="J42" s="65">
        <f t="shared" si="44"/>
        <v>0</v>
      </c>
      <c r="K42" s="65">
        <f t="shared" si="45"/>
        <v>284116.96000000002</v>
      </c>
      <c r="L42" s="66">
        <f t="shared" si="46"/>
        <v>0</v>
      </c>
      <c r="M42" s="66">
        <f t="shared" si="47"/>
        <v>3409.4000000000001</v>
      </c>
      <c r="N42" s="66">
        <f t="shared" si="48"/>
        <v>0</v>
      </c>
      <c r="O42" s="66">
        <f t="shared" si="49"/>
        <v>161.5</v>
      </c>
      <c r="P42" s="66">
        <f t="shared" si="50"/>
        <v>0</v>
      </c>
      <c r="Q42" s="66">
        <f>1055+1300</f>
        <v>2355</v>
      </c>
      <c r="R42" s="66">
        <v>16926.900000000001</v>
      </c>
      <c r="S42" s="66">
        <v>18120.900000000001</v>
      </c>
      <c r="T42" s="66">
        <f t="shared" si="52"/>
        <v>35047.800000000003</v>
      </c>
      <c r="U42" s="67">
        <f t="shared" si="53"/>
        <v>40973.700000000004</v>
      </c>
    </row>
    <row r="43" ht="13.5" customHeight="1">
      <c r="A43" s="16" t="s">
        <v>42</v>
      </c>
      <c r="B43" s="61">
        <f t="shared" si="41"/>
        <v>60</v>
      </c>
      <c r="C43" s="34">
        <v>8</v>
      </c>
      <c r="D43" s="137">
        <v>52</v>
      </c>
      <c r="E43" s="34">
        <v>0</v>
      </c>
      <c r="F43" s="137">
        <v>7</v>
      </c>
      <c r="G43" s="34">
        <v>1</v>
      </c>
      <c r="H43" s="65">
        <f t="shared" si="42"/>
        <v>117703.03999999999</v>
      </c>
      <c r="I43" s="65">
        <f t="shared" si="43"/>
        <v>923380.12</v>
      </c>
      <c r="J43" s="65">
        <f t="shared" si="44"/>
        <v>0</v>
      </c>
      <c r="K43" s="65">
        <f t="shared" si="45"/>
        <v>1041083.16</v>
      </c>
      <c r="L43" s="66">
        <f t="shared" si="46"/>
        <v>1412.4000000000001</v>
      </c>
      <c r="M43" s="66">
        <f t="shared" si="47"/>
        <v>11080.6</v>
      </c>
      <c r="N43" s="66">
        <f t="shared" si="48"/>
        <v>0</v>
      </c>
      <c r="O43" s="66">
        <f t="shared" si="49"/>
        <v>282.69999999999999</v>
      </c>
      <c r="P43" s="66">
        <f t="shared" si="50"/>
        <v>64</v>
      </c>
      <c r="Q43" s="66">
        <v>24610.099999999999</v>
      </c>
      <c r="R43" s="66">
        <v>46510.5</v>
      </c>
      <c r="S43" s="66">
        <v>12205.1</v>
      </c>
      <c r="T43" s="66">
        <f t="shared" si="52"/>
        <v>58715.599999999999</v>
      </c>
      <c r="U43" s="67">
        <f t="shared" si="53"/>
        <v>96165.399999999994</v>
      </c>
    </row>
    <row r="44" ht="13.5" customHeight="1">
      <c r="A44" s="16" t="s">
        <v>43</v>
      </c>
      <c r="B44" s="61">
        <f t="shared" si="41"/>
        <v>0</v>
      </c>
      <c r="C44" s="69">
        <v>0</v>
      </c>
      <c r="D44" s="62">
        <v>0</v>
      </c>
      <c r="E44" s="69">
        <v>0</v>
      </c>
      <c r="F44" s="62">
        <v>0</v>
      </c>
      <c r="G44" s="69">
        <v>0</v>
      </c>
      <c r="H44" s="65">
        <f t="shared" si="42"/>
        <v>0</v>
      </c>
      <c r="I44" s="65">
        <f t="shared" si="43"/>
        <v>0</v>
      </c>
      <c r="J44" s="65">
        <f t="shared" si="44"/>
        <v>0</v>
      </c>
      <c r="K44" s="65">
        <f t="shared" si="45"/>
        <v>0</v>
      </c>
      <c r="L44" s="66">
        <f t="shared" si="46"/>
        <v>0</v>
      </c>
      <c r="M44" s="66">
        <f t="shared" si="47"/>
        <v>0</v>
      </c>
      <c r="N44" s="66">
        <f t="shared" si="48"/>
        <v>0</v>
      </c>
      <c r="O44" s="66">
        <f t="shared" si="49"/>
        <v>0</v>
      </c>
      <c r="P44" s="66">
        <f t="shared" si="50"/>
        <v>0</v>
      </c>
      <c r="Q44" s="66">
        <v>0</v>
      </c>
      <c r="R44" s="66"/>
      <c r="S44" s="66"/>
      <c r="T44" s="66">
        <f t="shared" si="52"/>
        <v>0</v>
      </c>
      <c r="U44" s="67">
        <f t="shared" si="53"/>
        <v>0</v>
      </c>
    </row>
    <row r="45" ht="13.5" customHeight="1">
      <c r="A45" s="16" t="s">
        <v>44</v>
      </c>
      <c r="B45" s="61">
        <f t="shared" si="41"/>
        <v>0</v>
      </c>
      <c r="C45" s="62">
        <v>0</v>
      </c>
      <c r="D45" s="69">
        <v>0</v>
      </c>
      <c r="E45" s="62">
        <v>0</v>
      </c>
      <c r="F45" s="69">
        <v>0</v>
      </c>
      <c r="G45" s="62">
        <v>0</v>
      </c>
      <c r="H45" s="65">
        <f t="shared" si="42"/>
        <v>0</v>
      </c>
      <c r="I45" s="65">
        <f t="shared" si="43"/>
        <v>0</v>
      </c>
      <c r="J45" s="65">
        <f t="shared" si="44"/>
        <v>0</v>
      </c>
      <c r="K45" s="65">
        <f t="shared" si="45"/>
        <v>0</v>
      </c>
      <c r="L45" s="66">
        <f t="shared" si="46"/>
        <v>0</v>
      </c>
      <c r="M45" s="66">
        <f t="shared" si="47"/>
        <v>0</v>
      </c>
      <c r="N45" s="66">
        <f t="shared" si="48"/>
        <v>0</v>
      </c>
      <c r="O45" s="66">
        <f t="shared" si="49"/>
        <v>0</v>
      </c>
      <c r="P45" s="66">
        <f t="shared" si="50"/>
        <v>0</v>
      </c>
      <c r="Q45" s="66">
        <v>0</v>
      </c>
      <c r="R45" s="66"/>
      <c r="S45" s="66"/>
      <c r="T45" s="66">
        <f t="shared" si="52"/>
        <v>0</v>
      </c>
      <c r="U45" s="67">
        <f t="shared" si="53"/>
        <v>0</v>
      </c>
    </row>
    <row r="46" ht="13.5" customHeight="1">
      <c r="A46" s="16" t="s">
        <v>45</v>
      </c>
      <c r="B46" s="61">
        <f t="shared" si="41"/>
        <v>0</v>
      </c>
      <c r="C46" s="69">
        <v>0</v>
      </c>
      <c r="D46" s="62">
        <v>0</v>
      </c>
      <c r="E46" s="69">
        <v>0</v>
      </c>
      <c r="F46" s="62">
        <v>0</v>
      </c>
      <c r="G46" s="69">
        <v>0</v>
      </c>
      <c r="H46" s="65">
        <f t="shared" si="42"/>
        <v>0</v>
      </c>
      <c r="I46" s="65">
        <f t="shared" si="43"/>
        <v>0</v>
      </c>
      <c r="J46" s="65">
        <f t="shared" si="44"/>
        <v>0</v>
      </c>
      <c r="K46" s="65">
        <f t="shared" si="45"/>
        <v>0</v>
      </c>
      <c r="L46" s="66">
        <f t="shared" si="46"/>
        <v>0</v>
      </c>
      <c r="M46" s="66">
        <f t="shared" si="47"/>
        <v>0</v>
      </c>
      <c r="N46" s="66">
        <f t="shared" si="48"/>
        <v>0</v>
      </c>
      <c r="O46" s="66">
        <f t="shared" si="49"/>
        <v>0</v>
      </c>
      <c r="P46" s="66">
        <f t="shared" si="50"/>
        <v>0</v>
      </c>
      <c r="Q46" s="66">
        <v>0</v>
      </c>
      <c r="R46" s="66"/>
      <c r="S46" s="66"/>
      <c r="T46" s="66">
        <f t="shared" si="52"/>
        <v>0</v>
      </c>
      <c r="U46" s="67">
        <f t="shared" si="53"/>
        <v>0</v>
      </c>
    </row>
    <row r="47" ht="13.5" customHeight="1">
      <c r="A47" s="16" t="s">
        <v>46</v>
      </c>
      <c r="B47" s="61">
        <f t="shared" si="41"/>
        <v>48</v>
      </c>
      <c r="C47" s="34">
        <v>1</v>
      </c>
      <c r="D47" s="137">
        <v>45</v>
      </c>
      <c r="E47" s="34">
        <v>2</v>
      </c>
      <c r="F47" s="137">
        <v>12</v>
      </c>
      <c r="G47" s="34">
        <v>0</v>
      </c>
      <c r="H47" s="65">
        <f t="shared" si="42"/>
        <v>14712.879999999999</v>
      </c>
      <c r="I47" s="65">
        <f t="shared" si="43"/>
        <v>799078.94999999995</v>
      </c>
      <c r="J47" s="65">
        <f t="shared" si="44"/>
        <v>35514.620000000003</v>
      </c>
      <c r="K47" s="65">
        <f t="shared" si="45"/>
        <v>849306.44999999995</v>
      </c>
      <c r="L47" s="66">
        <f t="shared" si="46"/>
        <v>176.59999999999999</v>
      </c>
      <c r="M47" s="66">
        <f t="shared" si="47"/>
        <v>9588.8999999999996</v>
      </c>
      <c r="N47" s="66">
        <f t="shared" si="48"/>
        <v>426.19999999999999</v>
      </c>
      <c r="O47" s="66">
        <f t="shared" si="49"/>
        <v>484.60000000000002</v>
      </c>
      <c r="P47" s="66">
        <f t="shared" si="50"/>
        <v>0</v>
      </c>
      <c r="Q47" s="66">
        <v>20364</v>
      </c>
      <c r="R47" s="66">
        <v>60662.599999999999</v>
      </c>
      <c r="S47" s="66">
        <v>42344.300000000003</v>
      </c>
      <c r="T47" s="66">
        <f t="shared" si="52"/>
        <v>103006.89999999999</v>
      </c>
      <c r="U47" s="67">
        <f t="shared" si="53"/>
        <v>134047.20000000001</v>
      </c>
    </row>
    <row r="48" ht="13.5" customHeight="1">
      <c r="A48" s="16" t="s">
        <v>47</v>
      </c>
      <c r="B48" s="61">
        <f t="shared" si="41"/>
        <v>32</v>
      </c>
      <c r="C48" s="137">
        <v>1</v>
      </c>
      <c r="D48" s="34">
        <v>31</v>
      </c>
      <c r="E48" s="137">
        <v>0</v>
      </c>
      <c r="F48" s="34">
        <v>0</v>
      </c>
      <c r="G48" s="137">
        <v>6</v>
      </c>
      <c r="H48" s="65">
        <f t="shared" si="42"/>
        <v>14712.879999999999</v>
      </c>
      <c r="I48" s="65">
        <f t="shared" si="43"/>
        <v>550476.60999999999</v>
      </c>
      <c r="J48" s="65">
        <f t="shared" si="44"/>
        <v>0</v>
      </c>
      <c r="K48" s="65">
        <f t="shared" si="45"/>
        <v>565189.48999999999</v>
      </c>
      <c r="L48" s="66">
        <f t="shared" si="46"/>
        <v>176.59999999999999</v>
      </c>
      <c r="M48" s="66">
        <f t="shared" si="47"/>
        <v>6605.6999999999998</v>
      </c>
      <c r="N48" s="66">
        <f t="shared" si="48"/>
        <v>0</v>
      </c>
      <c r="O48" s="66">
        <f t="shared" si="49"/>
        <v>0</v>
      </c>
      <c r="P48" s="66">
        <f t="shared" si="50"/>
        <v>384.10000000000002</v>
      </c>
      <c r="Q48" s="66">
        <v>16410</v>
      </c>
      <c r="R48" s="66">
        <v>31288.799999999999</v>
      </c>
      <c r="S48" s="66">
        <v>28395.599999999999</v>
      </c>
      <c r="T48" s="66">
        <f t="shared" si="52"/>
        <v>59684.399999999994</v>
      </c>
      <c r="U48" s="67">
        <f t="shared" si="53"/>
        <v>83260.799999999988</v>
      </c>
    </row>
    <row r="49" ht="13.5" customHeight="1">
      <c r="A49" s="16" t="s">
        <v>48</v>
      </c>
      <c r="B49" s="61">
        <f t="shared" si="41"/>
        <v>78</v>
      </c>
      <c r="C49" s="34">
        <v>3</v>
      </c>
      <c r="D49" s="137">
        <v>74</v>
      </c>
      <c r="E49" s="34">
        <v>1</v>
      </c>
      <c r="F49" s="137">
        <v>1</v>
      </c>
      <c r="G49" s="34">
        <v>15</v>
      </c>
      <c r="H49" s="65">
        <v>0</v>
      </c>
      <c r="I49" s="65">
        <v>0</v>
      </c>
      <c r="J49" s="65">
        <v>0</v>
      </c>
      <c r="K49" s="65">
        <f t="shared" si="45"/>
        <v>0</v>
      </c>
      <c r="L49" s="66">
        <f t="shared" si="46"/>
        <v>0</v>
      </c>
      <c r="M49" s="66">
        <f t="shared" si="47"/>
        <v>0</v>
      </c>
      <c r="N49" s="66">
        <f t="shared" si="48"/>
        <v>0</v>
      </c>
      <c r="O49" s="66">
        <v>0</v>
      </c>
      <c r="P49" s="66">
        <v>0</v>
      </c>
      <c r="Q49" s="66">
        <v>0</v>
      </c>
      <c r="R49" s="66"/>
      <c r="S49" s="66"/>
      <c r="T49" s="66">
        <f t="shared" si="52"/>
        <v>0</v>
      </c>
      <c r="U49" s="67">
        <f t="shared" si="53"/>
        <v>0</v>
      </c>
    </row>
    <row r="50" ht="13.5" customHeight="1">
      <c r="A50" s="16" t="s">
        <v>49</v>
      </c>
      <c r="B50" s="61">
        <f t="shared" si="41"/>
        <v>0</v>
      </c>
      <c r="C50" s="69">
        <v>0</v>
      </c>
      <c r="D50" s="62">
        <v>0</v>
      </c>
      <c r="E50" s="69">
        <v>0</v>
      </c>
      <c r="F50" s="62">
        <v>0</v>
      </c>
      <c r="G50" s="69">
        <v>0</v>
      </c>
      <c r="H50" s="65">
        <f t="shared" si="42"/>
        <v>0</v>
      </c>
      <c r="I50" s="65">
        <f t="shared" si="43"/>
        <v>0</v>
      </c>
      <c r="J50" s="65">
        <f t="shared" si="44"/>
        <v>0</v>
      </c>
      <c r="K50" s="65">
        <f t="shared" si="45"/>
        <v>0</v>
      </c>
      <c r="L50" s="66">
        <f t="shared" si="46"/>
        <v>0</v>
      </c>
      <c r="M50" s="66">
        <f t="shared" si="47"/>
        <v>0</v>
      </c>
      <c r="N50" s="66">
        <f t="shared" si="48"/>
        <v>0</v>
      </c>
      <c r="O50" s="66">
        <f t="shared" si="49"/>
        <v>0</v>
      </c>
      <c r="P50" s="66">
        <f t="shared" si="50"/>
        <v>0</v>
      </c>
      <c r="Q50" s="66">
        <v>0</v>
      </c>
      <c r="R50" s="66"/>
      <c r="S50" s="66"/>
      <c r="T50" s="66">
        <f t="shared" si="52"/>
        <v>0</v>
      </c>
      <c r="U50" s="67">
        <f t="shared" si="53"/>
        <v>0</v>
      </c>
    </row>
    <row r="51" ht="13.5" customHeight="1">
      <c r="A51" s="16" t="s">
        <v>50</v>
      </c>
      <c r="B51" s="61">
        <f t="shared" si="41"/>
        <v>0</v>
      </c>
      <c r="C51" s="62">
        <v>0</v>
      </c>
      <c r="D51" s="69">
        <v>0</v>
      </c>
      <c r="E51" s="62">
        <v>0</v>
      </c>
      <c r="F51" s="69">
        <v>0</v>
      </c>
      <c r="G51" s="62">
        <v>0</v>
      </c>
      <c r="H51" s="65">
        <f t="shared" si="42"/>
        <v>0</v>
      </c>
      <c r="I51" s="65">
        <f t="shared" si="43"/>
        <v>0</v>
      </c>
      <c r="J51" s="65">
        <f t="shared" si="44"/>
        <v>0</v>
      </c>
      <c r="K51" s="65">
        <f t="shared" si="45"/>
        <v>0</v>
      </c>
      <c r="L51" s="66">
        <f t="shared" si="46"/>
        <v>0</v>
      </c>
      <c r="M51" s="66">
        <f t="shared" si="47"/>
        <v>0</v>
      </c>
      <c r="N51" s="66">
        <f t="shared" si="48"/>
        <v>0</v>
      </c>
      <c r="O51" s="66">
        <f t="shared" si="49"/>
        <v>0</v>
      </c>
      <c r="P51" s="66">
        <f t="shared" si="50"/>
        <v>0</v>
      </c>
      <c r="Q51" s="66">
        <v>0</v>
      </c>
      <c r="R51" s="66"/>
      <c r="S51" s="66"/>
      <c r="T51" s="66">
        <f t="shared" si="52"/>
        <v>0</v>
      </c>
      <c r="U51" s="67">
        <f t="shared" si="53"/>
        <v>0</v>
      </c>
    </row>
    <row r="52" ht="13.5" customHeight="1">
      <c r="A52" s="16" t="s">
        <v>51</v>
      </c>
      <c r="B52" s="61">
        <f t="shared" si="41"/>
        <v>0</v>
      </c>
      <c r="C52" s="69">
        <v>0</v>
      </c>
      <c r="D52" s="62">
        <v>0</v>
      </c>
      <c r="E52" s="69">
        <v>0</v>
      </c>
      <c r="F52" s="62">
        <v>0</v>
      </c>
      <c r="G52" s="69">
        <v>0</v>
      </c>
      <c r="H52" s="65">
        <f t="shared" si="42"/>
        <v>0</v>
      </c>
      <c r="I52" s="65">
        <f t="shared" si="43"/>
        <v>0</v>
      </c>
      <c r="J52" s="65">
        <f t="shared" si="44"/>
        <v>0</v>
      </c>
      <c r="K52" s="65">
        <f t="shared" si="45"/>
        <v>0</v>
      </c>
      <c r="L52" s="66">
        <f t="shared" si="46"/>
        <v>0</v>
      </c>
      <c r="M52" s="66">
        <f t="shared" si="47"/>
        <v>0</v>
      </c>
      <c r="N52" s="66">
        <f t="shared" si="48"/>
        <v>0</v>
      </c>
      <c r="O52" s="66">
        <f t="shared" si="49"/>
        <v>0</v>
      </c>
      <c r="P52" s="66">
        <f t="shared" si="50"/>
        <v>0</v>
      </c>
      <c r="Q52" s="66">
        <v>0</v>
      </c>
      <c r="R52" s="66"/>
      <c r="S52" s="66"/>
      <c r="T52" s="66">
        <f t="shared" si="52"/>
        <v>0</v>
      </c>
      <c r="U52" s="67">
        <f t="shared" si="53"/>
        <v>0</v>
      </c>
    </row>
    <row r="53" ht="13.5" customHeight="1">
      <c r="A53" s="16" t="s">
        <v>52</v>
      </c>
      <c r="B53" s="61">
        <f t="shared" si="41"/>
        <v>0</v>
      </c>
      <c r="C53" s="62">
        <v>0</v>
      </c>
      <c r="D53" s="69">
        <v>0</v>
      </c>
      <c r="E53" s="62">
        <v>0</v>
      </c>
      <c r="F53" s="69">
        <v>0</v>
      </c>
      <c r="G53" s="62">
        <v>0</v>
      </c>
      <c r="H53" s="65">
        <f t="shared" si="42"/>
        <v>0</v>
      </c>
      <c r="I53" s="65">
        <f t="shared" si="43"/>
        <v>0</v>
      </c>
      <c r="J53" s="65">
        <f t="shared" si="44"/>
        <v>0</v>
      </c>
      <c r="K53" s="65">
        <f t="shared" si="45"/>
        <v>0</v>
      </c>
      <c r="L53" s="66">
        <f t="shared" si="46"/>
        <v>0</v>
      </c>
      <c r="M53" s="66">
        <f t="shared" si="47"/>
        <v>0</v>
      </c>
      <c r="N53" s="66">
        <f t="shared" si="48"/>
        <v>0</v>
      </c>
      <c r="O53" s="66">
        <f t="shared" si="49"/>
        <v>0</v>
      </c>
      <c r="P53" s="66">
        <f t="shared" si="50"/>
        <v>0</v>
      </c>
      <c r="Q53" s="66">
        <v>0</v>
      </c>
      <c r="R53" s="66"/>
      <c r="S53" s="66"/>
      <c r="T53" s="66">
        <f t="shared" si="52"/>
        <v>0</v>
      </c>
      <c r="U53" s="67">
        <f t="shared" si="53"/>
        <v>0</v>
      </c>
    </row>
    <row r="54" s="18" customFormat="1" ht="13.5" customHeight="1">
      <c r="A54" s="132" t="s">
        <v>53</v>
      </c>
      <c r="B54" s="72">
        <f t="shared" ref="B54:U54" si="54">SUM(B20:B53)</f>
        <v>234</v>
      </c>
      <c r="C54" s="72">
        <f t="shared" si="54"/>
        <v>13</v>
      </c>
      <c r="D54" s="72">
        <f t="shared" si="54"/>
        <v>218</v>
      </c>
      <c r="E54" s="72">
        <f t="shared" si="54"/>
        <v>3</v>
      </c>
      <c r="F54" s="72">
        <f t="shared" si="54"/>
        <v>24</v>
      </c>
      <c r="G54" s="72">
        <f t="shared" si="54"/>
        <v>22</v>
      </c>
      <c r="H54" s="74">
        <f t="shared" si="54"/>
        <v>147128.79999999999</v>
      </c>
      <c r="I54" s="74">
        <f t="shared" si="54"/>
        <v>2557052.6400000001</v>
      </c>
      <c r="J54" s="74">
        <f t="shared" si="54"/>
        <v>35514.620000000003</v>
      </c>
      <c r="K54" s="74">
        <f t="shared" si="54"/>
        <v>2739696.0600000005</v>
      </c>
      <c r="L54" s="74">
        <f t="shared" si="54"/>
        <v>1765.5999999999999</v>
      </c>
      <c r="M54" s="74">
        <f t="shared" si="54"/>
        <v>30684.600000000002</v>
      </c>
      <c r="N54" s="74">
        <f t="shared" si="54"/>
        <v>426.19999999999999</v>
      </c>
      <c r="O54" s="74">
        <f t="shared" si="54"/>
        <v>928.79999999999995</v>
      </c>
      <c r="P54" s="74">
        <f t="shared" si="54"/>
        <v>448.10000000000002</v>
      </c>
      <c r="Q54" s="74">
        <f t="shared" si="54"/>
        <v>63739.099999999999</v>
      </c>
      <c r="R54" s="74">
        <f t="shared" si="54"/>
        <v>155388.79999999999</v>
      </c>
      <c r="S54" s="74">
        <f t="shared" si="54"/>
        <v>101065.89999999999</v>
      </c>
      <c r="T54" s="74">
        <f t="shared" si="54"/>
        <v>256454.69999999998</v>
      </c>
      <c r="U54" s="74">
        <f t="shared" si="54"/>
        <v>354447.10000000003</v>
      </c>
    </row>
    <row r="55" ht="13.5" customHeight="1">
      <c r="A55" s="16" t="s">
        <v>54</v>
      </c>
      <c r="B55" s="61">
        <f t="shared" si="41"/>
        <v>178</v>
      </c>
      <c r="C55" s="34">
        <v>29</v>
      </c>
      <c r="D55" s="137">
        <v>143</v>
      </c>
      <c r="E55" s="133">
        <v>6</v>
      </c>
      <c r="F55" s="137">
        <v>36</v>
      </c>
      <c r="G55" s="34">
        <v>4</v>
      </c>
      <c r="H55" s="65">
        <f>ROUND(C55*$G$13,2)</f>
        <v>426673.52000000002</v>
      </c>
      <c r="I55" s="43">
        <f>ROUND(D55*$G$14,2)</f>
        <v>2539295.3300000001</v>
      </c>
      <c r="J55" s="65">
        <f>ROUND(E55*$G$14,2)</f>
        <v>106543.86</v>
      </c>
      <c r="K55" s="43">
        <f>H55+I55+J55</f>
        <v>3072512.71</v>
      </c>
      <c r="L55" s="66">
        <f>ROUND(H55*12/1000,1)</f>
        <v>5120.1000000000004</v>
      </c>
      <c r="M55" s="32">
        <f>ROUND(I55*12/1000,1)</f>
        <v>30471.5</v>
      </c>
      <c r="N55" s="66">
        <f>ROUND(J55*12/1000,1)</f>
        <v>1278.5</v>
      </c>
      <c r="O55" s="32">
        <f>ROUND(F55*$O$13/1000,1)</f>
        <v>1453.7</v>
      </c>
      <c r="P55" s="66">
        <f>ROUND(G55*$O$14/1000,1)</f>
        <v>256.10000000000002</v>
      </c>
      <c r="Q55" s="66">
        <v>39000</v>
      </c>
      <c r="R55" s="66">
        <v>179264.10000000001</v>
      </c>
      <c r="S55" s="66">
        <v>141728.79999999999</v>
      </c>
      <c r="T55" s="66">
        <f>R55+S55</f>
        <v>320992.90000000002</v>
      </c>
      <c r="U55" s="67">
        <f>L55+M55+N55+O55+P55+Q55+T55</f>
        <v>398572.80000000005</v>
      </c>
    </row>
    <row r="56" s="18" customFormat="1" ht="13.5" customHeight="1">
      <c r="A56" s="75" t="s">
        <v>98</v>
      </c>
      <c r="B56" s="72">
        <f t="shared" ref="B56:U56" si="55">SUM(B54:B55)</f>
        <v>412</v>
      </c>
      <c r="C56" s="72">
        <f t="shared" si="55"/>
        <v>42</v>
      </c>
      <c r="D56" s="72">
        <f t="shared" si="55"/>
        <v>361</v>
      </c>
      <c r="E56" s="72">
        <f t="shared" si="55"/>
        <v>9</v>
      </c>
      <c r="F56" s="72">
        <f t="shared" si="55"/>
        <v>60</v>
      </c>
      <c r="G56" s="72">
        <f t="shared" si="55"/>
        <v>26</v>
      </c>
      <c r="H56" s="76">
        <f t="shared" si="55"/>
        <v>573802.32000000007</v>
      </c>
      <c r="I56" s="76">
        <f t="shared" si="55"/>
        <v>5096347.9700000007</v>
      </c>
      <c r="J56" s="76">
        <f t="shared" si="55"/>
        <v>142058.48000000001</v>
      </c>
      <c r="K56" s="76">
        <f t="shared" si="55"/>
        <v>5812208.7700000005</v>
      </c>
      <c r="L56" s="76">
        <f t="shared" si="55"/>
        <v>6885.7000000000007</v>
      </c>
      <c r="M56" s="76">
        <f t="shared" si="55"/>
        <v>61156.100000000006</v>
      </c>
      <c r="N56" s="76">
        <f t="shared" si="55"/>
        <v>1704.7</v>
      </c>
      <c r="O56" s="76">
        <f t="shared" si="55"/>
        <v>2382.5</v>
      </c>
      <c r="P56" s="76">
        <f t="shared" si="55"/>
        <v>704.20000000000005</v>
      </c>
      <c r="Q56" s="76">
        <f t="shared" si="55"/>
        <v>102739.10000000001</v>
      </c>
      <c r="R56" s="76">
        <f t="shared" si="55"/>
        <v>334652.90000000002</v>
      </c>
      <c r="S56" s="76">
        <f t="shared" si="55"/>
        <v>242794.69999999998</v>
      </c>
      <c r="T56" s="76">
        <f t="shared" si="55"/>
        <v>577447.59999999998</v>
      </c>
      <c r="U56" s="76">
        <f t="shared" si="55"/>
        <v>753019.90000000014</v>
      </c>
    </row>
    <row r="57" ht="13.199999999999999">
      <c r="A57" s="25"/>
      <c r="D57" s="25"/>
      <c r="E57" s="25"/>
    </row>
    <row r="58" ht="13.199999999999999">
      <c r="A58" s="25"/>
      <c r="B58" s="131"/>
      <c r="U58" s="48"/>
    </row>
    <row r="59" ht="23.25" customHeight="1">
      <c r="A59" s="82" t="s">
        <v>103</v>
      </c>
      <c r="B59" s="82"/>
      <c r="C59" s="82"/>
      <c r="D59" s="82"/>
      <c r="E59" s="82"/>
      <c r="F59" s="83"/>
      <c r="G59" s="83"/>
      <c r="H59" s="84"/>
      <c r="I59" s="85"/>
      <c r="J59" s="86"/>
    </row>
    <row r="60" ht="17.25">
      <c r="A60" s="82"/>
      <c r="B60" s="82"/>
      <c r="C60" s="82"/>
      <c r="D60" s="82"/>
      <c r="E60" s="82"/>
      <c r="F60" s="87"/>
      <c r="G60" s="127"/>
      <c r="H60" s="88"/>
      <c r="I60" s="128"/>
      <c r="J60" s="129" t="s">
        <v>104</v>
      </c>
    </row>
  </sheetData>
  <mergeCells count="30">
    <mergeCell ref="A1:U1"/>
    <mergeCell ref="A3:U3"/>
    <mergeCell ref="A5:U6"/>
    <mergeCell ref="A7:U8"/>
    <mergeCell ref="F11:G11"/>
    <mergeCell ref="O11:P11"/>
    <mergeCell ref="S11:S14"/>
    <mergeCell ref="H13:I13"/>
    <mergeCell ref="B14:B15"/>
    <mergeCell ref="H14:I14"/>
    <mergeCell ref="A16:A18"/>
    <mergeCell ref="B16:G16"/>
    <mergeCell ref="H16:K16"/>
    <mergeCell ref="L16:U16"/>
    <mergeCell ref="B17:B18"/>
    <mergeCell ref="C17:E17"/>
    <mergeCell ref="F17:G17"/>
    <mergeCell ref="H17:H18"/>
    <mergeCell ref="I17:I18"/>
    <mergeCell ref="J17:J18"/>
    <mergeCell ref="K17:K18"/>
    <mergeCell ref="L17:L18"/>
    <mergeCell ref="M17:M18"/>
    <mergeCell ref="N17:N18"/>
    <mergeCell ref="O17:O18"/>
    <mergeCell ref="P17:P18"/>
    <mergeCell ref="Q17:Q18"/>
    <mergeCell ref="R17:T17"/>
    <mergeCell ref="U17:U18"/>
    <mergeCell ref="A59:E60"/>
  </mergeCells>
  <printOptions headings="0" gridLines="0"/>
  <pageMargins left="0.31496099999999999" right="0.31496099999999999" top="0.35433099999999995" bottom="0.35433099999999995" header="0" footer="0"/>
  <pageSetup paperSize="9" scale="5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1"/>
  </sheetPr>
  <sheetViews>
    <sheetView view="pageBreakPreview" zoomScale="80" workbookViewId="0">
      <pane xSplit="2" ySplit="18" topLeftCell="C19" activePane="bottomRight" state="frozen"/>
      <selection activeCell="C19" activeCellId="0" sqref="C19"/>
    </sheetView>
  </sheetViews>
  <sheetFormatPr defaultColWidth="9.109375" defaultRowHeight="12.75" customHeight="1"/>
  <cols>
    <col min="1" max="1" style="1" width="9.109375"/>
    <col customWidth="1" min="2" max="2" style="1" width="24.33203125"/>
    <col customWidth="1" min="3" max="3" style="1" width="42.33203125"/>
    <col customWidth="1" min="4" max="4" style="1" width="42.88671875"/>
    <col customWidth="1" min="5" max="5" style="1" width="33.109375"/>
    <col customWidth="1" min="6" max="6" style="1" width="42.33203125"/>
    <col customWidth="1" min="7" max="7" style="1" width="43.109375"/>
    <col customWidth="1" min="8" max="8" style="1" width="33.33203125"/>
    <col customWidth="1" min="9" max="9" style="1" width="14.109375"/>
    <col customWidth="1" min="10" max="10" style="1" width="9.109375"/>
    <col bestFit="1" customWidth="1" min="11" max="11" style="1" width="12.109375"/>
    <col customWidth="1" min="12" max="13" style="1" width="9.109375"/>
    <col bestFit="1" customWidth="1" min="14" max="14" style="1" width="12.109375"/>
    <col customWidth="1" min="15" max="258" style="1" width="9.109375"/>
    <col min="259" max="16384" style="1" width="9.109375"/>
  </cols>
  <sheetData>
    <row r="1" ht="27" customHeight="1">
      <c r="B1" s="4" t="s">
        <v>0</v>
      </c>
      <c r="C1" s="4"/>
      <c r="D1" s="4"/>
      <c r="E1" s="4"/>
      <c r="F1" s="4"/>
      <c r="G1" s="4"/>
      <c r="H1" s="4"/>
      <c r="I1" s="4"/>
    </row>
    <row r="2" ht="15" customHeight="1">
      <c r="B2" s="4"/>
      <c r="C2" s="4"/>
      <c r="D2" s="4"/>
      <c r="E2" s="4"/>
      <c r="F2" s="4"/>
      <c r="G2" s="4"/>
      <c r="H2" s="4"/>
      <c r="I2" s="5" t="s">
        <v>59</v>
      </c>
    </row>
    <row r="3" ht="13.800000000000001">
      <c r="B3" s="6" t="s">
        <v>60</v>
      </c>
      <c r="C3" s="6"/>
      <c r="D3" s="6"/>
      <c r="E3" s="6"/>
      <c r="F3" s="6"/>
      <c r="G3" s="6"/>
      <c r="H3" s="6"/>
      <c r="I3" s="6"/>
    </row>
    <row r="4" ht="14.25">
      <c r="B4" s="7" t="s">
        <v>61</v>
      </c>
      <c r="C4" s="7"/>
      <c r="D4" s="7"/>
      <c r="E4" s="7"/>
      <c r="F4" s="4"/>
      <c r="G4" s="4"/>
      <c r="H4" s="4"/>
      <c r="I4" s="4"/>
    </row>
    <row r="5" ht="12.75" customHeight="1">
      <c r="B5" s="8" t="s">
        <v>62</v>
      </c>
      <c r="C5" s="8"/>
      <c r="D5" s="8"/>
      <c r="E5" s="8"/>
      <c r="F5" s="8"/>
      <c r="G5" s="8"/>
      <c r="H5" s="8"/>
      <c r="I5" s="8"/>
    </row>
    <row r="6" ht="15.75" customHeight="1">
      <c r="B6" s="8"/>
      <c r="C6" s="8"/>
      <c r="D6" s="8"/>
      <c r="E6" s="8"/>
      <c r="F6" s="8"/>
      <c r="G6" s="8"/>
      <c r="H6" s="8"/>
      <c r="I6" s="8"/>
    </row>
    <row r="7" ht="12" customHeight="1">
      <c r="B7" s="8" t="s">
        <v>5</v>
      </c>
      <c r="C7" s="8"/>
      <c r="D7" s="8"/>
      <c r="E7" s="8"/>
      <c r="F7" s="8"/>
      <c r="G7" s="8"/>
      <c r="H7" s="8"/>
      <c r="I7" s="8"/>
    </row>
    <row r="8" ht="12" customHeight="1">
      <c r="B8" s="8"/>
      <c r="C8" s="8"/>
      <c r="D8" s="8"/>
      <c r="E8" s="8"/>
      <c r="F8" s="8"/>
      <c r="G8" s="8"/>
      <c r="H8" s="8"/>
      <c r="I8" s="8"/>
    </row>
    <row r="9" ht="14.25">
      <c r="B9" s="7" t="s">
        <v>6</v>
      </c>
      <c r="C9" s="7"/>
      <c r="D9" s="7"/>
      <c r="E9" s="7"/>
      <c r="F9" s="4"/>
      <c r="G9" s="4"/>
      <c r="H9" s="4"/>
      <c r="I9" s="4"/>
    </row>
    <row r="10" ht="13.199999999999999">
      <c r="B10" s="4"/>
      <c r="C10" s="4"/>
      <c r="D10" s="4"/>
      <c r="E10" s="4"/>
      <c r="F10" s="4"/>
      <c r="G10" s="4"/>
      <c r="H10" s="4"/>
      <c r="I10" s="4"/>
    </row>
    <row r="11" ht="15.75" customHeight="1">
      <c r="C11" s="142" t="s">
        <v>143</v>
      </c>
      <c r="E11" s="38"/>
      <c r="F11" s="37"/>
      <c r="G11" s="37"/>
      <c r="H11" s="37"/>
    </row>
    <row r="12" ht="13.199999999999999">
      <c r="B12" s="37"/>
      <c r="C12" s="142"/>
      <c r="D12" s="143">
        <v>5000</v>
      </c>
      <c r="F12" s="37"/>
      <c r="G12" s="37"/>
      <c r="H12" s="37"/>
    </row>
    <row r="13" ht="24.75" customHeight="1">
      <c r="B13" s="37"/>
      <c r="C13" s="142"/>
      <c r="D13" s="143"/>
      <c r="E13" s="48"/>
      <c r="F13" s="41"/>
      <c r="G13" s="41"/>
      <c r="H13" s="41"/>
    </row>
    <row r="14" ht="21.75" customHeight="1">
      <c r="B14" s="37"/>
      <c r="C14" s="142"/>
      <c r="E14" s="48"/>
      <c r="F14" s="41"/>
      <c r="G14" s="41"/>
      <c r="H14" s="41"/>
    </row>
    <row r="15" ht="12.75" customHeight="1">
      <c r="B15" s="49"/>
      <c r="C15" s="49"/>
    </row>
    <row r="16" ht="24" customHeight="1">
      <c r="B16" s="50" t="s">
        <v>8</v>
      </c>
      <c r="C16" s="50" t="s">
        <v>76</v>
      </c>
      <c r="D16" s="50"/>
      <c r="E16" s="50"/>
      <c r="F16" s="50" t="s">
        <v>78</v>
      </c>
      <c r="G16" s="50"/>
      <c r="H16" s="50"/>
      <c r="I16" s="50"/>
    </row>
    <row r="17" ht="12.75" customHeight="1">
      <c r="B17" s="50"/>
      <c r="C17" s="144" t="s">
        <v>144</v>
      </c>
      <c r="D17" s="144" t="s">
        <v>145</v>
      </c>
      <c r="E17" s="144" t="s">
        <v>146</v>
      </c>
      <c r="F17" s="144" t="s">
        <v>147</v>
      </c>
      <c r="G17" s="144" t="s">
        <v>148</v>
      </c>
      <c r="H17" s="144" t="s">
        <v>146</v>
      </c>
      <c r="I17" s="56" t="s">
        <v>88</v>
      </c>
    </row>
    <row r="18" ht="110.25" customHeight="1">
      <c r="B18" s="50"/>
      <c r="C18" s="144"/>
      <c r="D18" s="144"/>
      <c r="E18" s="144"/>
      <c r="F18" s="144"/>
      <c r="G18" s="144"/>
      <c r="H18" s="144"/>
      <c r="I18" s="56"/>
    </row>
    <row r="19" ht="13.199999999999999">
      <c r="B19" s="50">
        <v>1</v>
      </c>
      <c r="C19" s="50">
        <v>2</v>
      </c>
      <c r="D19" s="50">
        <v>3</v>
      </c>
      <c r="E19" s="50">
        <v>4</v>
      </c>
      <c r="F19" s="50">
        <v>5</v>
      </c>
      <c r="G19" s="50">
        <v>6</v>
      </c>
      <c r="H19" s="50">
        <v>7</v>
      </c>
      <c r="I19" s="50" t="s">
        <v>149</v>
      </c>
    </row>
    <row r="20" ht="13.5" customHeight="1">
      <c r="B20" s="16" t="s">
        <v>19</v>
      </c>
      <c r="C20" s="69">
        <v>0</v>
      </c>
      <c r="D20" s="62">
        <v>0</v>
      </c>
      <c r="E20" s="141">
        <v>0</v>
      </c>
      <c r="F20" s="145">
        <f t="shared" ref="F20:F53" si="56">ROUND(C20*$D$12/1000,1)</f>
        <v>0</v>
      </c>
      <c r="G20" s="145">
        <f t="shared" ref="G20:G53" si="57">ROUND(D20*$D$12/1000,1)</f>
        <v>0</v>
      </c>
      <c r="H20" s="145">
        <f t="shared" ref="H20:H53" si="58">ROUND(E20*$D$12/1000,1)</f>
        <v>0</v>
      </c>
      <c r="I20" s="146">
        <f t="shared" ref="I20:I53" si="59">F20+G20+H20</f>
        <v>0</v>
      </c>
      <c r="K20" s="68"/>
      <c r="N20" s="68"/>
    </row>
    <row r="21" ht="13.5" customHeight="1">
      <c r="B21" s="16" t="s">
        <v>20</v>
      </c>
      <c r="C21" s="69">
        <v>0</v>
      </c>
      <c r="D21" s="69">
        <v>0</v>
      </c>
      <c r="E21" s="147">
        <v>0</v>
      </c>
      <c r="F21" s="145">
        <f t="shared" si="56"/>
        <v>0</v>
      </c>
      <c r="G21" s="145">
        <f t="shared" si="57"/>
        <v>0</v>
      </c>
      <c r="H21" s="145">
        <f t="shared" si="58"/>
        <v>0</v>
      </c>
      <c r="I21" s="146">
        <f t="shared" si="59"/>
        <v>0</v>
      </c>
      <c r="K21" s="68"/>
      <c r="N21" s="68"/>
    </row>
    <row r="22" ht="13.5" customHeight="1">
      <c r="B22" s="16" t="s">
        <v>21</v>
      </c>
      <c r="C22" s="69">
        <v>0</v>
      </c>
      <c r="D22" s="62">
        <v>0</v>
      </c>
      <c r="E22" s="148">
        <v>0</v>
      </c>
      <c r="F22" s="145">
        <f t="shared" si="56"/>
        <v>0</v>
      </c>
      <c r="G22" s="145">
        <f t="shared" si="57"/>
        <v>0</v>
      </c>
      <c r="H22" s="145">
        <f t="shared" si="58"/>
        <v>0</v>
      </c>
      <c r="I22" s="146">
        <f t="shared" si="59"/>
        <v>0</v>
      </c>
    </row>
    <row r="23" ht="13.5" customHeight="1">
      <c r="B23" s="16" t="s">
        <v>22</v>
      </c>
      <c r="C23" s="69">
        <v>1</v>
      </c>
      <c r="D23" s="69">
        <v>1</v>
      </c>
      <c r="E23" s="133">
        <v>0</v>
      </c>
      <c r="F23" s="145">
        <f t="shared" si="56"/>
        <v>5</v>
      </c>
      <c r="G23" s="145">
        <f t="shared" si="57"/>
        <v>5</v>
      </c>
      <c r="H23" s="145">
        <f t="shared" si="58"/>
        <v>0</v>
      </c>
      <c r="I23" s="146">
        <f t="shared" si="59"/>
        <v>10</v>
      </c>
    </row>
    <row r="24" ht="13.5" customHeight="1">
      <c r="B24" s="16" t="s">
        <v>23</v>
      </c>
      <c r="C24" s="69">
        <v>0</v>
      </c>
      <c r="D24" s="62">
        <v>0</v>
      </c>
      <c r="E24" s="141">
        <v>0</v>
      </c>
      <c r="F24" s="145">
        <f t="shared" si="56"/>
        <v>0</v>
      </c>
      <c r="G24" s="145">
        <f t="shared" si="57"/>
        <v>0</v>
      </c>
      <c r="H24" s="145">
        <f t="shared" si="58"/>
        <v>0</v>
      </c>
      <c r="I24" s="146">
        <f t="shared" si="59"/>
        <v>0</v>
      </c>
    </row>
    <row r="25" ht="13.5" customHeight="1">
      <c r="B25" s="16" t="s">
        <v>24</v>
      </c>
      <c r="C25" s="69">
        <v>0</v>
      </c>
      <c r="D25" s="69">
        <v>0</v>
      </c>
      <c r="E25" s="133">
        <v>0</v>
      </c>
      <c r="F25" s="145">
        <f t="shared" si="56"/>
        <v>0</v>
      </c>
      <c r="G25" s="145">
        <f t="shared" si="57"/>
        <v>0</v>
      </c>
      <c r="H25" s="145">
        <f t="shared" si="58"/>
        <v>0</v>
      </c>
      <c r="I25" s="146">
        <f t="shared" si="59"/>
        <v>0</v>
      </c>
    </row>
    <row r="26" ht="13.5" customHeight="1">
      <c r="B26" s="16" t="s">
        <v>25</v>
      </c>
      <c r="C26" s="69">
        <v>0</v>
      </c>
      <c r="D26" s="62">
        <v>0</v>
      </c>
      <c r="E26" s="141">
        <v>0</v>
      </c>
      <c r="F26" s="145">
        <f t="shared" si="56"/>
        <v>0</v>
      </c>
      <c r="G26" s="145">
        <f t="shared" si="57"/>
        <v>0</v>
      </c>
      <c r="H26" s="145">
        <f t="shared" si="58"/>
        <v>0</v>
      </c>
      <c r="I26" s="146">
        <f t="shared" si="59"/>
        <v>0</v>
      </c>
    </row>
    <row r="27" ht="13.5" customHeight="1">
      <c r="B27" s="16" t="s">
        <v>26</v>
      </c>
      <c r="C27" s="69">
        <v>3</v>
      </c>
      <c r="D27" s="69">
        <v>3</v>
      </c>
      <c r="E27" s="133">
        <v>0</v>
      </c>
      <c r="F27" s="145">
        <f t="shared" si="56"/>
        <v>15</v>
      </c>
      <c r="G27" s="145">
        <f t="shared" si="57"/>
        <v>15</v>
      </c>
      <c r="H27" s="145">
        <f t="shared" si="58"/>
        <v>0</v>
      </c>
      <c r="I27" s="146">
        <f t="shared" si="59"/>
        <v>30</v>
      </c>
    </row>
    <row r="28" ht="13.5" customHeight="1">
      <c r="B28" s="16" t="s">
        <v>27</v>
      </c>
      <c r="C28" s="69">
        <v>0</v>
      </c>
      <c r="D28" s="62">
        <v>0</v>
      </c>
      <c r="E28" s="141">
        <v>0</v>
      </c>
      <c r="F28" s="145">
        <f t="shared" si="56"/>
        <v>0</v>
      </c>
      <c r="G28" s="145">
        <f t="shared" si="57"/>
        <v>0</v>
      </c>
      <c r="H28" s="145">
        <f t="shared" si="58"/>
        <v>0</v>
      </c>
      <c r="I28" s="146">
        <f t="shared" si="59"/>
        <v>0</v>
      </c>
    </row>
    <row r="29" ht="13.5" customHeight="1">
      <c r="B29" s="16" t="s">
        <v>28</v>
      </c>
      <c r="C29" s="69">
        <v>1</v>
      </c>
      <c r="D29" s="69">
        <v>1</v>
      </c>
      <c r="E29" s="133">
        <v>0</v>
      </c>
      <c r="F29" s="145">
        <f t="shared" si="56"/>
        <v>5</v>
      </c>
      <c r="G29" s="145">
        <f t="shared" si="57"/>
        <v>5</v>
      </c>
      <c r="H29" s="145">
        <f t="shared" si="58"/>
        <v>0</v>
      </c>
      <c r="I29" s="146">
        <f t="shared" si="59"/>
        <v>10</v>
      </c>
    </row>
    <row r="30" ht="13.5" customHeight="1">
      <c r="B30" s="16" t="s">
        <v>29</v>
      </c>
      <c r="C30" s="69">
        <v>0</v>
      </c>
      <c r="D30" s="62">
        <v>0</v>
      </c>
      <c r="E30" s="141">
        <v>0</v>
      </c>
      <c r="F30" s="145">
        <f t="shared" si="56"/>
        <v>0</v>
      </c>
      <c r="G30" s="145">
        <f t="shared" si="57"/>
        <v>0</v>
      </c>
      <c r="H30" s="145">
        <f t="shared" si="58"/>
        <v>0</v>
      </c>
      <c r="I30" s="146">
        <f t="shared" si="59"/>
        <v>0</v>
      </c>
    </row>
    <row r="31" ht="13.5" customHeight="1">
      <c r="B31" s="16" t="s">
        <v>30</v>
      </c>
      <c r="C31" s="69">
        <v>0</v>
      </c>
      <c r="D31" s="69">
        <v>0</v>
      </c>
      <c r="E31" s="133">
        <v>0</v>
      </c>
      <c r="F31" s="145">
        <f t="shared" si="56"/>
        <v>0</v>
      </c>
      <c r="G31" s="145">
        <f t="shared" si="57"/>
        <v>0</v>
      </c>
      <c r="H31" s="145">
        <f t="shared" si="58"/>
        <v>0</v>
      </c>
      <c r="I31" s="146">
        <f t="shared" si="59"/>
        <v>0</v>
      </c>
    </row>
    <row r="32" ht="13.5" customHeight="1">
      <c r="B32" s="16" t="s">
        <v>31</v>
      </c>
      <c r="C32" s="69">
        <v>0</v>
      </c>
      <c r="D32" s="62">
        <v>0</v>
      </c>
      <c r="E32" s="141">
        <v>0</v>
      </c>
      <c r="F32" s="145">
        <f t="shared" si="56"/>
        <v>0</v>
      </c>
      <c r="G32" s="145">
        <f t="shared" si="57"/>
        <v>0</v>
      </c>
      <c r="H32" s="145">
        <f t="shared" si="58"/>
        <v>0</v>
      </c>
      <c r="I32" s="146">
        <f t="shared" si="59"/>
        <v>0</v>
      </c>
    </row>
    <row r="33" ht="13.5" customHeight="1">
      <c r="B33" s="16" t="s">
        <v>32</v>
      </c>
      <c r="C33" s="69">
        <v>0</v>
      </c>
      <c r="D33" s="69">
        <v>0</v>
      </c>
      <c r="E33" s="133">
        <v>0</v>
      </c>
      <c r="F33" s="145">
        <f t="shared" si="56"/>
        <v>0</v>
      </c>
      <c r="G33" s="145">
        <f t="shared" si="57"/>
        <v>0</v>
      </c>
      <c r="H33" s="145">
        <f t="shared" si="58"/>
        <v>0</v>
      </c>
      <c r="I33" s="146">
        <f t="shared" si="59"/>
        <v>0</v>
      </c>
    </row>
    <row r="34" ht="13.5" customHeight="1">
      <c r="B34" s="16" t="s">
        <v>33</v>
      </c>
      <c r="C34" s="69">
        <v>0</v>
      </c>
      <c r="D34" s="62">
        <v>0</v>
      </c>
      <c r="E34" s="141">
        <v>0</v>
      </c>
      <c r="F34" s="145">
        <f t="shared" si="56"/>
        <v>0</v>
      </c>
      <c r="G34" s="145">
        <f t="shared" si="57"/>
        <v>0</v>
      </c>
      <c r="H34" s="145">
        <f t="shared" si="58"/>
        <v>0</v>
      </c>
      <c r="I34" s="146">
        <f t="shared" si="59"/>
        <v>0</v>
      </c>
    </row>
    <row r="35" ht="13.5" customHeight="1">
      <c r="B35" s="16" t="s">
        <v>34</v>
      </c>
      <c r="C35" s="69">
        <v>0</v>
      </c>
      <c r="D35" s="69">
        <v>0</v>
      </c>
      <c r="E35" s="133">
        <v>0</v>
      </c>
      <c r="F35" s="145">
        <f t="shared" si="56"/>
        <v>0</v>
      </c>
      <c r="G35" s="145">
        <f t="shared" si="57"/>
        <v>0</v>
      </c>
      <c r="H35" s="145">
        <f t="shared" si="58"/>
        <v>0</v>
      </c>
      <c r="I35" s="146">
        <f t="shared" si="59"/>
        <v>0</v>
      </c>
    </row>
    <row r="36" ht="13.5" customHeight="1">
      <c r="B36" s="16" t="s">
        <v>35</v>
      </c>
      <c r="C36" s="69">
        <v>2</v>
      </c>
      <c r="D36" s="62">
        <v>2</v>
      </c>
      <c r="E36" s="141">
        <v>0</v>
      </c>
      <c r="F36" s="145">
        <f t="shared" si="56"/>
        <v>10</v>
      </c>
      <c r="G36" s="145">
        <f t="shared" si="57"/>
        <v>10</v>
      </c>
      <c r="H36" s="145">
        <f t="shared" si="58"/>
        <v>0</v>
      </c>
      <c r="I36" s="146">
        <f t="shared" si="59"/>
        <v>20</v>
      </c>
    </row>
    <row r="37" ht="13.5" customHeight="1">
      <c r="B37" s="16" t="s">
        <v>36</v>
      </c>
      <c r="C37" s="69">
        <v>0</v>
      </c>
      <c r="D37" s="69">
        <v>0</v>
      </c>
      <c r="E37" s="133">
        <v>0</v>
      </c>
      <c r="F37" s="145">
        <f t="shared" si="56"/>
        <v>0</v>
      </c>
      <c r="G37" s="145">
        <f t="shared" si="57"/>
        <v>0</v>
      </c>
      <c r="H37" s="145">
        <f t="shared" si="58"/>
        <v>0</v>
      </c>
      <c r="I37" s="146">
        <f t="shared" si="59"/>
        <v>0</v>
      </c>
    </row>
    <row r="38" ht="13.5" customHeight="1">
      <c r="B38" s="16" t="s">
        <v>37</v>
      </c>
      <c r="C38" s="69">
        <v>0</v>
      </c>
      <c r="D38" s="62">
        <v>0</v>
      </c>
      <c r="E38" s="141">
        <v>0</v>
      </c>
      <c r="F38" s="145">
        <f t="shared" si="56"/>
        <v>0</v>
      </c>
      <c r="G38" s="145">
        <f t="shared" si="57"/>
        <v>0</v>
      </c>
      <c r="H38" s="145">
        <f t="shared" si="58"/>
        <v>0</v>
      </c>
      <c r="I38" s="146">
        <f t="shared" si="59"/>
        <v>0</v>
      </c>
    </row>
    <row r="39" ht="13.5" customHeight="1">
      <c r="B39" s="16" t="s">
        <v>38</v>
      </c>
      <c r="C39" s="69">
        <v>0</v>
      </c>
      <c r="D39" s="149">
        <v>0</v>
      </c>
      <c r="E39" s="150">
        <v>0</v>
      </c>
      <c r="F39" s="145">
        <f t="shared" si="56"/>
        <v>0</v>
      </c>
      <c r="G39" s="145">
        <f t="shared" si="57"/>
        <v>0</v>
      </c>
      <c r="H39" s="145">
        <f t="shared" si="58"/>
        <v>0</v>
      </c>
      <c r="I39" s="146">
        <f t="shared" si="59"/>
        <v>0</v>
      </c>
    </row>
    <row r="40" ht="13.5" customHeight="1">
      <c r="B40" s="16" t="s">
        <v>39</v>
      </c>
      <c r="C40" s="69">
        <v>2</v>
      </c>
      <c r="D40" s="62">
        <v>3</v>
      </c>
      <c r="E40" s="141">
        <v>0</v>
      </c>
      <c r="F40" s="145">
        <f t="shared" si="56"/>
        <v>10</v>
      </c>
      <c r="G40" s="145">
        <f t="shared" si="57"/>
        <v>15</v>
      </c>
      <c r="H40" s="145">
        <f t="shared" si="58"/>
        <v>0</v>
      </c>
      <c r="I40" s="146">
        <f t="shared" si="59"/>
        <v>25</v>
      </c>
    </row>
    <row r="41" ht="13.5" customHeight="1">
      <c r="B41" s="16" t="s">
        <v>40</v>
      </c>
      <c r="C41" s="69">
        <v>2</v>
      </c>
      <c r="D41" s="69">
        <v>2</v>
      </c>
      <c r="E41" s="133">
        <v>0</v>
      </c>
      <c r="F41" s="145">
        <f t="shared" si="56"/>
        <v>10</v>
      </c>
      <c r="G41" s="145">
        <f t="shared" si="57"/>
        <v>10</v>
      </c>
      <c r="H41" s="145">
        <f t="shared" si="58"/>
        <v>0</v>
      </c>
      <c r="I41" s="146">
        <f t="shared" si="59"/>
        <v>20</v>
      </c>
    </row>
    <row r="42" ht="13.5" customHeight="1">
      <c r="B42" s="16" t="s">
        <v>41</v>
      </c>
      <c r="C42" s="69">
        <v>0</v>
      </c>
      <c r="D42" s="62">
        <v>0</v>
      </c>
      <c r="E42" s="141">
        <v>0</v>
      </c>
      <c r="F42" s="145">
        <f t="shared" si="56"/>
        <v>0</v>
      </c>
      <c r="G42" s="145">
        <f t="shared" si="57"/>
        <v>0</v>
      </c>
      <c r="H42" s="145">
        <f t="shared" si="58"/>
        <v>0</v>
      </c>
      <c r="I42" s="146">
        <f t="shared" si="59"/>
        <v>0</v>
      </c>
    </row>
    <row r="43" ht="13.5" customHeight="1">
      <c r="B43" s="16" t="s">
        <v>42</v>
      </c>
      <c r="C43" s="69">
        <v>0</v>
      </c>
      <c r="D43" s="69">
        <v>0</v>
      </c>
      <c r="E43" s="133">
        <v>0</v>
      </c>
      <c r="F43" s="145">
        <f t="shared" si="56"/>
        <v>0</v>
      </c>
      <c r="G43" s="145">
        <f t="shared" si="57"/>
        <v>0</v>
      </c>
      <c r="H43" s="145">
        <f t="shared" si="58"/>
        <v>0</v>
      </c>
      <c r="I43" s="146">
        <f t="shared" si="59"/>
        <v>0</v>
      </c>
    </row>
    <row r="44" ht="13.5" customHeight="1">
      <c r="B44" s="16" t="s">
        <v>43</v>
      </c>
      <c r="C44" s="69">
        <v>0</v>
      </c>
      <c r="D44" s="62">
        <v>0</v>
      </c>
      <c r="E44" s="141">
        <v>0</v>
      </c>
      <c r="F44" s="145">
        <f t="shared" si="56"/>
        <v>0</v>
      </c>
      <c r="G44" s="145">
        <f t="shared" si="57"/>
        <v>0</v>
      </c>
      <c r="H44" s="145">
        <f t="shared" si="58"/>
        <v>0</v>
      </c>
      <c r="I44" s="146">
        <f t="shared" si="59"/>
        <v>0</v>
      </c>
    </row>
    <row r="45" ht="13.5" customHeight="1">
      <c r="B45" s="16" t="s">
        <v>44</v>
      </c>
      <c r="C45" s="69">
        <v>0</v>
      </c>
      <c r="D45" s="69">
        <v>0</v>
      </c>
      <c r="E45" s="133">
        <v>0</v>
      </c>
      <c r="F45" s="145">
        <f t="shared" si="56"/>
        <v>0</v>
      </c>
      <c r="G45" s="145">
        <f t="shared" si="57"/>
        <v>0</v>
      </c>
      <c r="H45" s="145">
        <f t="shared" si="58"/>
        <v>0</v>
      </c>
      <c r="I45" s="146">
        <f t="shared" si="59"/>
        <v>0</v>
      </c>
    </row>
    <row r="46" ht="13.5" customHeight="1">
      <c r="B46" s="16" t="s">
        <v>45</v>
      </c>
      <c r="C46" s="69">
        <v>0</v>
      </c>
      <c r="D46" s="62">
        <v>0</v>
      </c>
      <c r="E46" s="141">
        <v>0</v>
      </c>
      <c r="F46" s="145">
        <f t="shared" si="56"/>
        <v>0</v>
      </c>
      <c r="G46" s="145">
        <f t="shared" si="57"/>
        <v>0</v>
      </c>
      <c r="H46" s="145">
        <f t="shared" si="58"/>
        <v>0</v>
      </c>
      <c r="I46" s="146">
        <f t="shared" si="59"/>
        <v>0</v>
      </c>
    </row>
    <row r="47" ht="13.5" customHeight="1">
      <c r="B47" s="16" t="s">
        <v>46</v>
      </c>
      <c r="C47" s="69">
        <v>0</v>
      </c>
      <c r="D47" s="69">
        <v>0</v>
      </c>
      <c r="E47" s="133">
        <v>0</v>
      </c>
      <c r="F47" s="145">
        <f t="shared" si="56"/>
        <v>0</v>
      </c>
      <c r="G47" s="145">
        <f t="shared" si="57"/>
        <v>0</v>
      </c>
      <c r="H47" s="145">
        <f t="shared" si="58"/>
        <v>0</v>
      </c>
      <c r="I47" s="146">
        <f t="shared" si="59"/>
        <v>0</v>
      </c>
    </row>
    <row r="48" ht="13.5" customHeight="1">
      <c r="B48" s="16" t="s">
        <v>47</v>
      </c>
      <c r="C48" s="69">
        <v>0</v>
      </c>
      <c r="D48" s="62">
        <v>0</v>
      </c>
      <c r="E48" s="141">
        <v>0</v>
      </c>
      <c r="F48" s="145">
        <f t="shared" si="56"/>
        <v>0</v>
      </c>
      <c r="G48" s="145">
        <f t="shared" si="57"/>
        <v>0</v>
      </c>
      <c r="H48" s="145">
        <f t="shared" si="58"/>
        <v>0</v>
      </c>
      <c r="I48" s="146">
        <f t="shared" si="59"/>
        <v>0</v>
      </c>
    </row>
    <row r="49" ht="13.5" customHeight="1">
      <c r="B49" s="16" t="s">
        <v>48</v>
      </c>
      <c r="C49" s="69">
        <v>0</v>
      </c>
      <c r="D49" s="69">
        <v>0</v>
      </c>
      <c r="E49" s="133">
        <v>0</v>
      </c>
      <c r="F49" s="145">
        <f t="shared" si="56"/>
        <v>0</v>
      </c>
      <c r="G49" s="145">
        <f t="shared" si="57"/>
        <v>0</v>
      </c>
      <c r="H49" s="145">
        <f t="shared" si="58"/>
        <v>0</v>
      </c>
      <c r="I49" s="146">
        <f t="shared" si="59"/>
        <v>0</v>
      </c>
    </row>
    <row r="50" ht="13.5" customHeight="1">
      <c r="B50" s="16" t="s">
        <v>49</v>
      </c>
      <c r="C50" s="69">
        <v>0</v>
      </c>
      <c r="D50" s="62">
        <v>0</v>
      </c>
      <c r="E50" s="141">
        <v>0</v>
      </c>
      <c r="F50" s="145">
        <f t="shared" si="56"/>
        <v>0</v>
      </c>
      <c r="G50" s="145">
        <f t="shared" si="57"/>
        <v>0</v>
      </c>
      <c r="H50" s="145">
        <f t="shared" si="58"/>
        <v>0</v>
      </c>
      <c r="I50" s="146">
        <f t="shared" si="59"/>
        <v>0</v>
      </c>
    </row>
    <row r="51" ht="13.5" customHeight="1">
      <c r="B51" s="16" t="s">
        <v>50</v>
      </c>
      <c r="C51" s="69">
        <v>0</v>
      </c>
      <c r="D51" s="69">
        <v>0</v>
      </c>
      <c r="E51" s="147">
        <v>0</v>
      </c>
      <c r="F51" s="145">
        <f t="shared" si="56"/>
        <v>0</v>
      </c>
      <c r="G51" s="145">
        <f t="shared" si="57"/>
        <v>0</v>
      </c>
      <c r="H51" s="145">
        <f t="shared" si="58"/>
        <v>0</v>
      </c>
      <c r="I51" s="146">
        <f t="shared" si="59"/>
        <v>0</v>
      </c>
    </row>
    <row r="52" ht="13.5" customHeight="1">
      <c r="B52" s="16" t="s">
        <v>51</v>
      </c>
      <c r="C52" s="69">
        <v>0</v>
      </c>
      <c r="D52" s="62">
        <v>0</v>
      </c>
      <c r="E52" s="148">
        <v>0</v>
      </c>
      <c r="F52" s="145">
        <f t="shared" si="56"/>
        <v>0</v>
      </c>
      <c r="G52" s="145">
        <f t="shared" si="57"/>
        <v>0</v>
      </c>
      <c r="H52" s="145">
        <f t="shared" si="58"/>
        <v>0</v>
      </c>
      <c r="I52" s="146">
        <f t="shared" si="59"/>
        <v>0</v>
      </c>
    </row>
    <row r="53" ht="13.5" customHeight="1">
      <c r="B53" s="16" t="s">
        <v>52</v>
      </c>
      <c r="C53" s="69">
        <v>0</v>
      </c>
      <c r="D53" s="69">
        <v>0</v>
      </c>
      <c r="E53" s="133">
        <v>0</v>
      </c>
      <c r="F53" s="145">
        <f t="shared" si="56"/>
        <v>0</v>
      </c>
      <c r="G53" s="145">
        <f t="shared" si="57"/>
        <v>0</v>
      </c>
      <c r="H53" s="145">
        <f t="shared" si="58"/>
        <v>0</v>
      </c>
      <c r="I53" s="146">
        <f t="shared" si="59"/>
        <v>0</v>
      </c>
    </row>
    <row r="54" s="18" customFormat="1" ht="13.5" customHeight="1">
      <c r="B54" s="132" t="s">
        <v>53</v>
      </c>
      <c r="C54" s="72">
        <f t="shared" ref="C54:E54" si="60">SUM(C20:C53)</f>
        <v>11</v>
      </c>
      <c r="D54" s="72">
        <f t="shared" si="60"/>
        <v>12</v>
      </c>
      <c r="E54" s="72">
        <f t="shared" si="60"/>
        <v>0</v>
      </c>
      <c r="F54" s="151">
        <f>SUM(F20:F53)</f>
        <v>55</v>
      </c>
      <c r="G54" s="151">
        <f>SUM(G20:G53)</f>
        <v>60</v>
      </c>
      <c r="H54" s="151">
        <f>SUM(H20:H53)</f>
        <v>0</v>
      </c>
      <c r="I54" s="151">
        <f>SUM(I20:I53)</f>
        <v>115</v>
      </c>
    </row>
    <row r="55" ht="13.5" customHeight="1">
      <c r="B55" s="16" t="s">
        <v>54</v>
      </c>
      <c r="C55" s="61">
        <v>0</v>
      </c>
      <c r="D55" s="61">
        <v>0</v>
      </c>
      <c r="E55" s="61">
        <v>0</v>
      </c>
      <c r="F55" s="145">
        <f>ROUND(C55*$D$12/1000,1)</f>
        <v>0</v>
      </c>
      <c r="G55" s="145">
        <f>ROUND(D55*$D$12/1000,1)</f>
        <v>0</v>
      </c>
      <c r="H55" s="145">
        <f>ROUND(E55*$D$12/1000,1)</f>
        <v>0</v>
      </c>
      <c r="I55" s="146">
        <f>SUM(F55:H55)</f>
        <v>0</v>
      </c>
    </row>
    <row r="56" s="18" customFormat="1" ht="13.5" customHeight="1">
      <c r="B56" s="75" t="s">
        <v>98</v>
      </c>
      <c r="C56" s="72">
        <f t="shared" ref="C56:I56" si="61">SUM(C54:C55)</f>
        <v>11</v>
      </c>
      <c r="D56" s="72">
        <f t="shared" si="61"/>
        <v>12</v>
      </c>
      <c r="E56" s="72">
        <f t="shared" si="61"/>
        <v>0</v>
      </c>
      <c r="F56" s="151">
        <f>SUM(F54:F55)</f>
        <v>55</v>
      </c>
      <c r="G56" s="151">
        <f>SUM(G54:G55)</f>
        <v>60</v>
      </c>
      <c r="H56" s="151">
        <f>SUM(H54:H55)</f>
        <v>0</v>
      </c>
      <c r="I56" s="151">
        <f t="shared" si="61"/>
        <v>115</v>
      </c>
    </row>
    <row r="57" ht="17.25">
      <c r="B57" s="80"/>
      <c r="E57" s="36"/>
    </row>
    <row r="58" ht="15">
      <c r="B58" s="82" t="s">
        <v>150</v>
      </c>
      <c r="C58" s="82"/>
      <c r="D58" s="82"/>
      <c r="E58" s="82"/>
      <c r="F58" s="82"/>
      <c r="G58" s="83"/>
      <c r="H58" s="83"/>
      <c r="I58" s="84"/>
      <c r="J58" s="85"/>
      <c r="K58" s="86"/>
    </row>
    <row r="59" ht="12.75" customHeight="1">
      <c r="B59" s="82"/>
      <c r="C59" s="82"/>
      <c r="D59" s="82"/>
      <c r="E59" s="82"/>
      <c r="F59" s="82"/>
      <c r="G59" s="87"/>
      <c r="H59" s="87"/>
      <c r="I59" s="86"/>
      <c r="J59" s="128"/>
      <c r="K59" s="129"/>
    </row>
    <row r="60" ht="17.25">
      <c r="B60" s="152" t="s">
        <v>151</v>
      </c>
      <c r="C60" s="24"/>
      <c r="D60" s="153"/>
      <c r="E60" s="153"/>
      <c r="G60" s="152" t="s">
        <v>104</v>
      </c>
      <c r="H60" s="1"/>
      <c r="I60" s="1"/>
    </row>
  </sheetData>
  <mergeCells count="18">
    <mergeCell ref="B1:I1"/>
    <mergeCell ref="B3:I3"/>
    <mergeCell ref="B5:I6"/>
    <mergeCell ref="B7:I8"/>
    <mergeCell ref="C11:C14"/>
    <mergeCell ref="D12:D13"/>
    <mergeCell ref="B15:C15"/>
    <mergeCell ref="B16:B18"/>
    <mergeCell ref="C16:E16"/>
    <mergeCell ref="F16:I16"/>
    <mergeCell ref="C17:C18"/>
    <mergeCell ref="D17:D18"/>
    <mergeCell ref="E17:E18"/>
    <mergeCell ref="F17:F18"/>
    <mergeCell ref="G17:G18"/>
    <mergeCell ref="H17:H18"/>
    <mergeCell ref="I17:I18"/>
    <mergeCell ref="B58:F59"/>
  </mergeCells>
  <printOptions headings="0" gridLines="0"/>
  <pageMargins left="0" right="0" top="0.23622000000000001" bottom="0.19684999999999997" header="0.19684999999999997" footer="0.19684999999999997"/>
  <pageSetup paperSize="9" scale="5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outlinePr applyStyles="0" summaryBelow="1" summaryRight="1" showOutlineSymbols="1"/>
    <pageSetUpPr autoPageBreaks="1" fitToPage="0"/>
  </sheetPr>
  <sheetViews>
    <sheetView view="pageBreakPreview" topLeftCell="A31" zoomScale="100" workbookViewId="0">
      <selection activeCell="G46" activeCellId="0" sqref="G46"/>
    </sheetView>
  </sheetViews>
  <sheetFormatPr defaultRowHeight="12.75" customHeight="1"/>
  <cols>
    <col customWidth="1" min="1" max="1" style="154" width="33.44140625"/>
    <col customWidth="1" min="2" max="2" style="154" width="16.44140625"/>
    <col customWidth="1" min="3" max="3" style="154" width="17.88671875"/>
    <col customWidth="1" min="4" max="4" style="154" width="16.88671875"/>
    <col customWidth="1" min="5" max="5" style="154" width="20"/>
    <col customWidth="1" min="6" max="6" style="154" width="25"/>
    <col customWidth="1" min="7" max="257" style="154" width="9.109375"/>
  </cols>
  <sheetData>
    <row r="1" ht="32.25" customHeight="1">
      <c r="A1" s="155" t="s">
        <v>0</v>
      </c>
      <c r="B1" s="155"/>
      <c r="C1" s="155"/>
      <c r="D1" s="155"/>
      <c r="E1" s="155"/>
    </row>
    <row r="2" ht="15">
      <c r="A2" s="154"/>
      <c r="D2" s="154"/>
      <c r="E2" s="156" t="s">
        <v>59</v>
      </c>
    </row>
    <row r="3" ht="6.75" customHeight="1">
      <c r="A3" s="154"/>
      <c r="D3" s="154"/>
      <c r="E3" s="154"/>
    </row>
    <row r="4" ht="32.25" customHeight="1">
      <c r="A4" s="8" t="s">
        <v>105</v>
      </c>
      <c r="B4" s="8"/>
      <c r="C4" s="8"/>
      <c r="D4" s="8"/>
      <c r="E4" s="8"/>
    </row>
    <row r="5" ht="14.25">
      <c r="A5" s="7" t="s">
        <v>61</v>
      </c>
      <c r="B5" s="7"/>
      <c r="C5" s="7"/>
      <c r="D5" s="7"/>
      <c r="E5" s="7"/>
    </row>
    <row r="6" ht="61.5" customHeight="1">
      <c r="A6" s="8" t="s">
        <v>152</v>
      </c>
      <c r="B6" s="8"/>
      <c r="C6" s="8"/>
      <c r="D6" s="8"/>
      <c r="E6" s="8"/>
    </row>
    <row r="7" ht="13.800000000000001">
      <c r="A7" s="8" t="s">
        <v>5</v>
      </c>
      <c r="B7" s="8"/>
      <c r="C7" s="8"/>
      <c r="D7" s="8"/>
      <c r="E7" s="8"/>
    </row>
    <row r="8" ht="14.25">
      <c r="A8" s="7" t="s">
        <v>6</v>
      </c>
      <c r="B8" s="7"/>
      <c r="C8" s="7"/>
      <c r="D8" s="7"/>
      <c r="E8" s="7"/>
    </row>
    <row r="9" ht="14.25">
      <c r="A9" s="7"/>
      <c r="B9" s="7"/>
      <c r="C9" s="7"/>
      <c r="D9" s="7"/>
      <c r="E9" s="7"/>
    </row>
    <row r="10" s="157" customFormat="1" ht="60">
      <c r="A10" s="158" t="s">
        <v>8</v>
      </c>
      <c r="B10" s="158" t="s">
        <v>153</v>
      </c>
      <c r="C10" s="158" t="s">
        <v>154</v>
      </c>
      <c r="D10" s="158" t="s">
        <v>155</v>
      </c>
      <c r="E10" s="158" t="s">
        <v>156</v>
      </c>
    </row>
    <row r="11" ht="13.199999999999999">
      <c r="A11" s="159">
        <v>1</v>
      </c>
      <c r="B11" s="160">
        <v>2</v>
      </c>
      <c r="C11" s="159">
        <v>3</v>
      </c>
      <c r="D11" s="159">
        <v>4</v>
      </c>
      <c r="E11" s="159" t="s">
        <v>157</v>
      </c>
    </row>
    <row r="12" ht="15">
      <c r="A12" s="161" t="s">
        <v>19</v>
      </c>
      <c r="B12" s="162">
        <v>2</v>
      </c>
      <c r="C12" s="163">
        <v>1908</v>
      </c>
      <c r="D12" s="163">
        <v>572.39999999999998</v>
      </c>
      <c r="E12" s="163">
        <f t="shared" ref="E12:E45" si="62">C12+D12</f>
        <v>2480.4000000000001</v>
      </c>
    </row>
    <row r="13" ht="15">
      <c r="A13" s="161" t="s">
        <v>20</v>
      </c>
      <c r="B13" s="162">
        <v>4.75</v>
      </c>
      <c r="C13" s="163">
        <v>3913.9000000000001</v>
      </c>
      <c r="D13" s="163">
        <v>1174.2</v>
      </c>
      <c r="E13" s="163">
        <f t="shared" si="62"/>
        <v>5088.1000000000004</v>
      </c>
    </row>
    <row r="14" ht="15">
      <c r="A14" s="161" t="s">
        <v>21</v>
      </c>
      <c r="B14" s="164">
        <v>3.25</v>
      </c>
      <c r="C14" s="163">
        <v>2819.8000000000002</v>
      </c>
      <c r="D14" s="163">
        <v>846</v>
      </c>
      <c r="E14" s="163">
        <f t="shared" si="62"/>
        <v>3665.8000000000002</v>
      </c>
    </row>
    <row r="15" ht="15">
      <c r="A15" s="161" t="s">
        <v>22</v>
      </c>
      <c r="B15" s="164">
        <v>2.25</v>
      </c>
      <c r="C15" s="163">
        <v>2090.4000000000001</v>
      </c>
      <c r="D15" s="163">
        <v>627.20000000000005</v>
      </c>
      <c r="E15" s="163">
        <f t="shared" si="62"/>
        <v>2717.6000000000004</v>
      </c>
    </row>
    <row r="16" ht="15">
      <c r="A16" s="161" t="s">
        <v>23</v>
      </c>
      <c r="B16" s="164">
        <v>1.75</v>
      </c>
      <c r="C16" s="163">
        <v>1707.6000000000001</v>
      </c>
      <c r="D16" s="163">
        <v>512.30000000000007</v>
      </c>
      <c r="E16" s="163">
        <f t="shared" si="62"/>
        <v>2219.9000000000001</v>
      </c>
    </row>
    <row r="17" ht="15">
      <c r="A17" s="161" t="s">
        <v>24</v>
      </c>
      <c r="B17" s="164">
        <v>1.5</v>
      </c>
      <c r="C17" s="163">
        <v>1507.1000000000001</v>
      </c>
      <c r="D17" s="163">
        <v>452.20000000000005</v>
      </c>
      <c r="E17" s="163">
        <f t="shared" si="62"/>
        <v>1959.3000000000002</v>
      </c>
    </row>
    <row r="18" ht="15">
      <c r="A18" s="161" t="s">
        <v>25</v>
      </c>
      <c r="B18" s="164">
        <v>6.75</v>
      </c>
      <c r="C18" s="163">
        <v>5719.7000000000007</v>
      </c>
      <c r="D18" s="163">
        <v>1716</v>
      </c>
      <c r="E18" s="163">
        <f t="shared" si="62"/>
        <v>7435.7000000000007</v>
      </c>
    </row>
    <row r="19" ht="15">
      <c r="A19" s="161" t="s">
        <v>26</v>
      </c>
      <c r="B19" s="164">
        <v>5.5</v>
      </c>
      <c r="C19" s="163">
        <v>4880.4000000000005</v>
      </c>
      <c r="D19" s="163">
        <v>1464.2</v>
      </c>
      <c r="E19" s="163">
        <f t="shared" si="62"/>
        <v>6344.6000000000004</v>
      </c>
    </row>
    <row r="20" ht="15">
      <c r="A20" s="161" t="s">
        <v>27</v>
      </c>
      <c r="B20" s="164">
        <v>2</v>
      </c>
      <c r="C20" s="163">
        <v>1908</v>
      </c>
      <c r="D20" s="163">
        <v>572.39999999999998</v>
      </c>
      <c r="E20" s="163">
        <f t="shared" si="62"/>
        <v>2480.4000000000001</v>
      </c>
    </row>
    <row r="21" ht="15">
      <c r="A21" s="161" t="s">
        <v>28</v>
      </c>
      <c r="B21" s="164">
        <v>3</v>
      </c>
      <c r="C21" s="163">
        <v>2637.4000000000001</v>
      </c>
      <c r="D21" s="163">
        <v>791.30000000000007</v>
      </c>
      <c r="E21" s="163">
        <f t="shared" si="62"/>
        <v>3428.7000000000003</v>
      </c>
    </row>
    <row r="22" ht="15">
      <c r="A22" s="161" t="s">
        <v>29</v>
      </c>
      <c r="B22" s="164">
        <v>5.75</v>
      </c>
      <c r="C22" s="163">
        <v>4715.8000000000002</v>
      </c>
      <c r="D22" s="163">
        <v>1414.8000000000002</v>
      </c>
      <c r="E22" s="163">
        <f t="shared" si="62"/>
        <v>6130.6000000000004</v>
      </c>
    </row>
    <row r="23" ht="15">
      <c r="A23" s="161" t="s">
        <v>30</v>
      </c>
      <c r="B23" s="164">
        <v>1.5</v>
      </c>
      <c r="C23" s="163">
        <v>1507.1000000000001</v>
      </c>
      <c r="D23" s="163">
        <v>452.20000000000005</v>
      </c>
      <c r="E23" s="163">
        <f t="shared" si="62"/>
        <v>1959.3000000000002</v>
      </c>
    </row>
    <row r="24" ht="15">
      <c r="A24" s="161" t="s">
        <v>31</v>
      </c>
      <c r="B24" s="164">
        <v>3.25</v>
      </c>
      <c r="C24" s="163">
        <v>2819.8000000000002</v>
      </c>
      <c r="D24" s="163">
        <v>846</v>
      </c>
      <c r="E24" s="163">
        <f t="shared" si="62"/>
        <v>3665.8000000000002</v>
      </c>
    </row>
    <row r="25" ht="15">
      <c r="A25" s="161" t="s">
        <v>32</v>
      </c>
      <c r="B25" s="164">
        <v>6</v>
      </c>
      <c r="C25" s="163">
        <v>4898.1999999999998</v>
      </c>
      <c r="D25" s="163">
        <v>1469.5</v>
      </c>
      <c r="E25" s="163">
        <f t="shared" si="62"/>
        <v>6367.6999999999998</v>
      </c>
    </row>
    <row r="26" ht="15">
      <c r="A26" s="161" t="s">
        <v>33</v>
      </c>
      <c r="B26" s="164">
        <v>3.25</v>
      </c>
      <c r="C26" s="163">
        <v>2819.8000000000002</v>
      </c>
      <c r="D26" s="163">
        <v>846</v>
      </c>
      <c r="E26" s="163">
        <f t="shared" si="62"/>
        <v>3665.8000000000002</v>
      </c>
    </row>
    <row r="27" ht="15">
      <c r="A27" s="161" t="s">
        <v>34</v>
      </c>
      <c r="B27" s="164">
        <v>1.25</v>
      </c>
      <c r="C27" s="163">
        <v>1306.6000000000001</v>
      </c>
      <c r="D27" s="163">
        <v>392</v>
      </c>
      <c r="E27" s="163">
        <f t="shared" si="62"/>
        <v>1698.6000000000001</v>
      </c>
    </row>
    <row r="28" ht="15">
      <c r="A28" s="161" t="s">
        <v>35</v>
      </c>
      <c r="B28" s="164">
        <v>3</v>
      </c>
      <c r="C28" s="163">
        <v>2637.4000000000001</v>
      </c>
      <c r="D28" s="163">
        <v>791.30000000000007</v>
      </c>
      <c r="E28" s="163">
        <f t="shared" si="62"/>
        <v>3428.7000000000003</v>
      </c>
    </row>
    <row r="29" ht="15">
      <c r="A29" s="161" t="s">
        <v>36</v>
      </c>
      <c r="B29" s="164">
        <v>5.25</v>
      </c>
      <c r="C29" s="163">
        <v>4351.1000000000004</v>
      </c>
      <c r="D29" s="163">
        <v>1305.4000000000001</v>
      </c>
      <c r="E29" s="163">
        <f t="shared" si="62"/>
        <v>5656.5</v>
      </c>
    </row>
    <row r="30" ht="15">
      <c r="A30" s="161" t="s">
        <v>37</v>
      </c>
      <c r="B30" s="164">
        <v>20.25</v>
      </c>
      <c r="C30" s="163">
        <v>15929.1</v>
      </c>
      <c r="D30" s="163">
        <v>4778.8000000000002</v>
      </c>
      <c r="E30" s="163">
        <f t="shared" si="62"/>
        <v>20707.900000000001</v>
      </c>
    </row>
    <row r="31" ht="15">
      <c r="A31" s="161" t="s">
        <v>38</v>
      </c>
      <c r="B31" s="164">
        <v>4</v>
      </c>
      <c r="C31" s="163">
        <v>3366.9000000000001</v>
      </c>
      <c r="D31" s="163">
        <v>1010.1</v>
      </c>
      <c r="E31" s="163">
        <f t="shared" si="62"/>
        <v>4377</v>
      </c>
    </row>
    <row r="32" ht="15">
      <c r="A32" s="161" t="s">
        <v>39</v>
      </c>
      <c r="B32" s="164">
        <v>1</v>
      </c>
      <c r="C32" s="163">
        <v>1106.2</v>
      </c>
      <c r="D32" s="163">
        <v>331.90000000000003</v>
      </c>
      <c r="E32" s="163">
        <f t="shared" si="62"/>
        <v>1438.1000000000001</v>
      </c>
    </row>
    <row r="33" ht="15">
      <c r="A33" s="161" t="s">
        <v>40</v>
      </c>
      <c r="B33" s="164">
        <v>3.75</v>
      </c>
      <c r="C33" s="163">
        <v>3184.5</v>
      </c>
      <c r="D33" s="163">
        <v>955.40000000000009</v>
      </c>
      <c r="E33" s="163">
        <f t="shared" si="62"/>
        <v>4139.8999999999996</v>
      </c>
    </row>
    <row r="34" ht="15">
      <c r="A34" s="161" t="s">
        <v>41</v>
      </c>
      <c r="B34" s="164">
        <v>4.5</v>
      </c>
      <c r="C34" s="163">
        <v>3731.6000000000004</v>
      </c>
      <c r="D34" s="163">
        <v>1119.5</v>
      </c>
      <c r="E34" s="163">
        <f t="shared" si="62"/>
        <v>4851.1000000000004</v>
      </c>
      <c r="U34" s="154">
        <v>10</v>
      </c>
    </row>
    <row r="35" ht="15">
      <c r="A35" s="161" t="s">
        <v>42</v>
      </c>
      <c r="B35" s="164">
        <v>6.75</v>
      </c>
      <c r="C35" s="163">
        <v>5445.2000000000007</v>
      </c>
      <c r="D35" s="163">
        <v>1633.6000000000001</v>
      </c>
      <c r="E35" s="163">
        <f t="shared" si="62"/>
        <v>7078.8000000000011</v>
      </c>
    </row>
    <row r="36" ht="15">
      <c r="A36" s="161" t="s">
        <v>43</v>
      </c>
      <c r="B36" s="164">
        <v>1.5</v>
      </c>
      <c r="C36" s="163">
        <v>1507.1000000000001</v>
      </c>
      <c r="D36" s="163">
        <v>452.20000000000005</v>
      </c>
      <c r="E36" s="163">
        <f t="shared" si="62"/>
        <v>1959.3000000000002</v>
      </c>
    </row>
    <row r="37" ht="15">
      <c r="A37" s="161" t="s">
        <v>44</v>
      </c>
      <c r="B37" s="164">
        <v>1.5</v>
      </c>
      <c r="C37" s="163">
        <v>1507.1000000000001</v>
      </c>
      <c r="D37" s="163">
        <v>452.20000000000005</v>
      </c>
      <c r="E37" s="163">
        <f t="shared" si="62"/>
        <v>1959.3000000000002</v>
      </c>
    </row>
    <row r="38" ht="15">
      <c r="A38" s="161" t="s">
        <v>45</v>
      </c>
      <c r="B38" s="164">
        <v>2.75</v>
      </c>
      <c r="C38" s="163">
        <v>2455.0999999999999</v>
      </c>
      <c r="D38" s="163">
        <v>736.60000000000002</v>
      </c>
      <c r="E38" s="163">
        <f t="shared" si="62"/>
        <v>3191.6999999999998</v>
      </c>
    </row>
    <row r="39" ht="15">
      <c r="A39" s="161" t="s">
        <v>46</v>
      </c>
      <c r="B39" s="164">
        <v>6</v>
      </c>
      <c r="C39" s="163">
        <v>5172.6000000000004</v>
      </c>
      <c r="D39" s="163">
        <v>1551.8000000000002</v>
      </c>
      <c r="E39" s="163">
        <f t="shared" si="62"/>
        <v>6724.4000000000005</v>
      </c>
    </row>
    <row r="40" ht="15">
      <c r="A40" s="161" t="s">
        <v>47</v>
      </c>
      <c r="B40" s="164">
        <v>1.75</v>
      </c>
      <c r="C40" s="163">
        <v>1707.6000000000001</v>
      </c>
      <c r="D40" s="163">
        <v>512.30000000000007</v>
      </c>
      <c r="E40" s="163">
        <f t="shared" si="62"/>
        <v>2219.9000000000001</v>
      </c>
    </row>
    <row r="41" ht="15">
      <c r="A41" s="161" t="s">
        <v>48</v>
      </c>
      <c r="B41" s="164">
        <v>2.75</v>
      </c>
      <c r="C41" s="163">
        <v>2455.0999999999999</v>
      </c>
      <c r="D41" s="163">
        <v>736.60000000000002</v>
      </c>
      <c r="E41" s="163">
        <f t="shared" si="62"/>
        <v>3191.6999999999998</v>
      </c>
    </row>
    <row r="42" ht="15">
      <c r="A42" s="161" t="s">
        <v>49</v>
      </c>
      <c r="B42" s="164">
        <v>8</v>
      </c>
      <c r="C42" s="163">
        <v>6465.7000000000007</v>
      </c>
      <c r="D42" s="163">
        <v>1939.8000000000002</v>
      </c>
      <c r="E42" s="163">
        <f t="shared" si="62"/>
        <v>8405.5</v>
      </c>
    </row>
    <row r="43" ht="15">
      <c r="A43" s="161" t="s">
        <v>50</v>
      </c>
      <c r="B43" s="164">
        <v>4.25</v>
      </c>
      <c r="C43" s="163">
        <v>3585.4000000000001</v>
      </c>
      <c r="D43" s="163">
        <v>1075.7</v>
      </c>
      <c r="E43" s="163">
        <f t="shared" si="62"/>
        <v>4661.1000000000004</v>
      </c>
    </row>
    <row r="44" ht="15">
      <c r="A44" s="161" t="s">
        <v>51</v>
      </c>
      <c r="B44" s="164">
        <v>2</v>
      </c>
      <c r="C44" s="163">
        <v>1908</v>
      </c>
      <c r="D44" s="163">
        <v>572.39999999999998</v>
      </c>
      <c r="E44" s="163">
        <f t="shared" si="62"/>
        <v>2480.4000000000001</v>
      </c>
    </row>
    <row r="45" ht="15">
      <c r="A45" s="161" t="s">
        <v>52</v>
      </c>
      <c r="B45" s="164">
        <v>2.5</v>
      </c>
      <c r="C45" s="163">
        <v>2272.7000000000003</v>
      </c>
      <c r="D45" s="163">
        <v>681.90000000000009</v>
      </c>
      <c r="E45" s="163">
        <f t="shared" si="62"/>
        <v>2954.6000000000004</v>
      </c>
    </row>
    <row r="46" s="165" customFormat="1" ht="15">
      <c r="A46" s="166" t="s">
        <v>53</v>
      </c>
      <c r="B46" s="167">
        <f>SUM(B12:B45)</f>
        <v>135.25</v>
      </c>
      <c r="C46" s="167">
        <f>SUM(C12:C45)</f>
        <v>115948.00000000003</v>
      </c>
      <c r="D46" s="167">
        <f>SUM(D12:D45)</f>
        <v>34786.199999999997</v>
      </c>
      <c r="E46" s="167">
        <f>SUM(E12:E45)</f>
        <v>150734.20000000001</v>
      </c>
    </row>
    <row r="47" ht="15">
      <c r="A47" s="161" t="s">
        <v>54</v>
      </c>
      <c r="B47" s="164">
        <v>127.5</v>
      </c>
      <c r="C47" s="168">
        <v>124655.10000000001</v>
      </c>
      <c r="D47" s="168">
        <v>37396.599999999999</v>
      </c>
      <c r="E47" s="163">
        <f>C47+D47</f>
        <v>162051.70000000001</v>
      </c>
      <c r="F47" s="165"/>
      <c r="G47" s="169"/>
    </row>
    <row r="48" s="165" customFormat="1" ht="15">
      <c r="A48" s="170" t="s">
        <v>55</v>
      </c>
      <c r="B48" s="171">
        <f>B46+B47</f>
        <v>262.75</v>
      </c>
      <c r="C48" s="167">
        <f>C46+C47</f>
        <v>240603.10000000003</v>
      </c>
      <c r="D48" s="167">
        <f>D46+D47</f>
        <v>72182.799999999988</v>
      </c>
      <c r="E48" s="167">
        <f>E46+E47</f>
        <v>312785.90000000002</v>
      </c>
    </row>
    <row r="49" ht="20.25" customHeight="1">
      <c r="A49" s="82" t="s">
        <v>103</v>
      </c>
      <c r="B49" s="82"/>
      <c r="D49" s="169"/>
      <c r="E49" s="172"/>
    </row>
    <row r="50" ht="12.75" hidden="1" customHeight="1">
      <c r="A50" s="82"/>
      <c r="B50" s="82"/>
    </row>
    <row r="51" ht="12.75" hidden="1" customHeight="1">
      <c r="A51" s="82"/>
      <c r="B51" s="82"/>
      <c r="C51" s="173"/>
      <c r="D51" s="173"/>
      <c r="E51" s="173"/>
    </row>
    <row r="52" ht="12.75" customHeight="1">
      <c r="A52" s="82"/>
      <c r="B52" s="82"/>
      <c r="C52" s="173"/>
      <c r="D52" s="173"/>
      <c r="E52" s="173"/>
    </row>
    <row r="53" ht="12.75" customHeight="1">
      <c r="A53" s="82"/>
      <c r="B53" s="82"/>
    </row>
    <row r="54" ht="12.75" customHeight="1">
      <c r="A54" s="82"/>
      <c r="B54" s="82"/>
    </row>
    <row r="55" ht="22.5" customHeight="1">
      <c r="A55" s="82"/>
      <c r="B55" s="82"/>
      <c r="C55" s="174"/>
      <c r="E55" s="152" t="s">
        <v>104</v>
      </c>
    </row>
    <row r="56" ht="20.25" hidden="1" customHeight="1">
      <c r="A56" s="82"/>
      <c r="B56" s="82"/>
      <c r="E56" s="152" t="s">
        <v>104</v>
      </c>
    </row>
  </sheetData>
  <mergeCells count="5">
    <mergeCell ref="A1:E1"/>
    <mergeCell ref="A4:E4"/>
    <mergeCell ref="A6:E6"/>
    <mergeCell ref="A7:E7"/>
    <mergeCell ref="A49:B56"/>
  </mergeCells>
  <printOptions headings="0" gridLines="0"/>
  <pageMargins left="1.1811020000000001" right="0" top="0.748031" bottom="0.748031" header="0.31496099999999999" footer="0.31496099999999999"/>
  <pageSetup paperSize="9" scale="8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dtsr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Abaa</dc:creator>
  <cp:revision>20</cp:revision>
  <dcterms:created xsi:type="dcterms:W3CDTF">2011-09-09T05:16:00Z</dcterms:created>
  <dcterms:modified xsi:type="dcterms:W3CDTF">2025-10-20T05:17:01Z</dcterms:modified>
  <cp:version>983040</cp:version>
</cp:coreProperties>
</file>